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780" tabRatio="956" activeTab="9"/>
  </bookViews>
  <sheets>
    <sheet name="Инструкция по сост-ю Смет" sheetId="1" r:id="rId1"/>
    <sheet name="Прил1 выпуск.кафедр" sheetId="2" r:id="rId2"/>
    <sheet name="Прил1 невып.каф." sheetId="3" r:id="rId3"/>
    <sheet name="Прил2 вып.каф." sheetId="4" r:id="rId4"/>
    <sheet name="Прил2 невып.каф" sheetId="5" r:id="rId5"/>
    <sheet name="Прил3 ДООПиДПП рос.граждан" sheetId="6" r:id="rId6"/>
    <sheet name="Прил4 ДООПиДПП для иностр" sheetId="7" r:id="rId7"/>
    <sheet name="Прил5 МОП" sheetId="8" r:id="rId8"/>
    <sheet name="Прил6 (довуз) " sheetId="9" r:id="rId9"/>
    <sheet name="Прил7 Смета по Дирекции" sheetId="10" r:id="rId10"/>
  </sheets>
  <definedNames/>
  <calcPr fullCalcOnLoad="1"/>
</workbook>
</file>

<file path=xl/sharedStrings.xml><?xml version="1.0" encoding="utf-8"?>
<sst xmlns="http://schemas.openxmlformats.org/spreadsheetml/2006/main" count="492" uniqueCount="231">
  <si>
    <t>УТВЕРЖДАЮ</t>
  </si>
  <si>
    <t>Смета</t>
  </si>
  <si>
    <t xml:space="preserve"> доходов и расходов по приносящей доход образовательной деятельности</t>
  </si>
  <si>
    <t>ПОКАЗАТЕЛИ</t>
  </si>
  <si>
    <t>Доля в общих расходах, %</t>
  </si>
  <si>
    <t>Сумма, руб</t>
  </si>
  <si>
    <t xml:space="preserve"> Сумма, руб.</t>
  </si>
  <si>
    <t>1.Планируемый доход</t>
  </si>
  <si>
    <t>по дирекции</t>
  </si>
  <si>
    <t>________________</t>
  </si>
  <si>
    <t>Директор _____________</t>
  </si>
  <si>
    <t xml:space="preserve">института________  ФГАОУ ВО "СПбПУ" </t>
  </si>
  <si>
    <t>Расчет отчислений осуществляется по формулам автоматически.</t>
  </si>
  <si>
    <t xml:space="preserve">    расходов по приносящей доход образовательной деятельности</t>
  </si>
  <si>
    <r>
      <rPr>
        <b/>
        <u val="single"/>
        <sz val="10.5"/>
        <rFont val="Arial Cyr"/>
        <family val="0"/>
      </rPr>
      <t xml:space="preserve">Для невыпускающих кафедр </t>
    </r>
    <r>
      <rPr>
        <sz val="10.5"/>
        <rFont val="Arial Cyr"/>
        <family val="0"/>
      </rPr>
      <t xml:space="preserve">Смета заполняется, начиная со строки "Сумма поступлений на ЛС подразделения (после отчислений   и перераспределения учебной </t>
    </r>
  </si>
  <si>
    <t xml:space="preserve">5а. Поступления на невыпускающие кафедры:  </t>
  </si>
  <si>
    <t xml:space="preserve"> (норматив утверждается Советом Института,% от п.5 или п.5а) </t>
  </si>
  <si>
    <t xml:space="preserve">8.1. Заработная плата  </t>
  </si>
  <si>
    <t xml:space="preserve">7. Сумма поступлений на ЛС подразделения (после всех отчислений и перераспределения учебной нагрузки)  </t>
  </si>
  <si>
    <t xml:space="preserve"> (норматив утверждается Советом Института,% от п.5а) </t>
  </si>
  <si>
    <t>*   -  для подразделений, заключающих договоры на данные виды услуг</t>
  </si>
  <si>
    <t xml:space="preserve">5.1.Заработная плата </t>
  </si>
  <si>
    <t>КОСГУ</t>
  </si>
  <si>
    <t>КВР</t>
  </si>
  <si>
    <t>п.5 – п.6</t>
  </si>
  <si>
    <t>п.5а – п.6</t>
  </si>
  <si>
    <t>п.1-п.2</t>
  </si>
  <si>
    <t>8. Расход подразделения по статьям (= п.7)</t>
  </si>
  <si>
    <t>(ОПОП ВО и СПО для российских граждан)</t>
  </si>
  <si>
    <t>1. Сумма поступлений на ЛС Дирекции</t>
  </si>
  <si>
    <t xml:space="preserve">2.1. Заработная плата  </t>
  </si>
  <si>
    <t>2. Расход Дирекции по статьям  (=п.1)</t>
  </si>
  <si>
    <t>3. Доход после отчислений в ЦФ</t>
  </si>
  <si>
    <t xml:space="preserve">Руководители подразделений  и ЦФО добавляют необходимое количество листов для составления  индивидуальных Смет для всех подразделений копированием  </t>
  </si>
  <si>
    <t>по кафедре (К), высшей школе (ВШ), дирекции образовательных программ (ДОП)</t>
  </si>
  <si>
    <t xml:space="preserve">4.Сумма к перераспределению по учебным планам (УП): п.1 – п.2 – п.3 </t>
  </si>
  <si>
    <t>5. Поступления после</t>
  </si>
  <si>
    <t>6. Отчисления на общеинститутские мероприятия (для К, ВШ)</t>
  </si>
  <si>
    <t>__________________________</t>
  </si>
  <si>
    <t>название программы</t>
  </si>
  <si>
    <t>Руководитель лицевого счета      _______________</t>
  </si>
  <si>
    <t>Согласовано:</t>
  </si>
  <si>
    <t>Начальник УМО _____________________ Е.В.Саталкина</t>
  </si>
  <si>
    <t>по международной дополнительной образовательной программе (МДОП)</t>
  </si>
  <si>
    <t xml:space="preserve">Проректор </t>
  </si>
  <si>
    <t>по международной деятельности</t>
  </si>
  <si>
    <t>(ОПОП ВО, СПО для иностранных граждан)</t>
  </si>
  <si>
    <t>Начальник УМО _________________Саталкина Е.В.</t>
  </si>
  <si>
    <t xml:space="preserve">При составлении индивидуальных Смет  по ОПОП (очная, оч-заоч,заочная формы обучения и аспирантура),  ДОПП и ДПП </t>
  </si>
  <si>
    <t xml:space="preserve">(ОПОП ВО, СПО для иностранных граждан) </t>
  </si>
  <si>
    <t>(ДПП и ДООП для иностранных граждан)</t>
  </si>
  <si>
    <t>Дополнительная общеобразовательная программа подготовки иностранных граждан</t>
  </si>
  <si>
    <t>1.Планируемый доход (для К, ВШ)</t>
  </si>
  <si>
    <t>Тел. для справок и консультаций:   294-42-75</t>
  </si>
  <si>
    <t>Общая сумма процентов по строке 8  "Расход подразделения по статьям" (колонка 4 Сметы) считается автоматически по формуле и должна быть равна 100,0%</t>
  </si>
  <si>
    <t>минус  передаваемая нагрузка, плюс  принимаемая нагрузка.</t>
  </si>
  <si>
    <t>Директор института ________</t>
  </si>
  <si>
    <t>Должность                              подпись                            ФИО</t>
  </si>
  <si>
    <r>
      <t xml:space="preserve">(Руководитель ЦФО)     </t>
    </r>
    <r>
      <rPr>
        <sz val="6"/>
        <rFont val="Times New Roman"/>
        <family val="1"/>
      </rPr>
      <t>№ ЦФО</t>
    </r>
  </si>
  <si>
    <t>_________________________________________________________________________</t>
  </si>
  <si>
    <t>название проекта</t>
  </si>
  <si>
    <t>по  международному образовательному проекту*</t>
  </si>
  <si>
    <t xml:space="preserve">руководитель ставит расчетную сумму, учитывающую отчисления в ЦФ и перераспределение уч.нагрузки: Доход минус Отчисления в ЦФ,  плюс Прямые поступления, </t>
  </si>
  <si>
    <t>отчислений в ЦФ и перераспределений по УП</t>
  </si>
  <si>
    <t>___________________________________________________________________________</t>
  </si>
  <si>
    <t>_____________________________________________________________________</t>
  </si>
  <si>
    <t xml:space="preserve">3. Прямые поступления (на К, ВШ, ДирОП)                                     </t>
  </si>
  <si>
    <t>по кафедре (К), высшей школе (ВШ), дирекции образовательных программ (ДирОП)</t>
  </si>
  <si>
    <t>4. Сумма поступлений на ЛС подразделения  = п.3</t>
  </si>
  <si>
    <t>5. Расход подразделения</t>
  </si>
  <si>
    <t>3. Доход после отчислений в ЦФ = п.1-п.2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</si>
  <si>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 ФИО</t>
  </si>
  <si>
    <t xml:space="preserve"> (норматив утверждается Советом Института,% от п.5) </t>
  </si>
  <si>
    <t xml:space="preserve">                                                                                                            должность                                                 подпись                                           ФИО</t>
  </si>
  <si>
    <t>6. Отчисления на общеинститутские мероприятия</t>
  </si>
  <si>
    <t>8. Расход подразделения по статьям КОСГУ (= п.7)</t>
  </si>
  <si>
    <t xml:space="preserve">    отчислений в ЦФ и перераспределений по УП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</si>
  <si>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ФИО</t>
  </si>
  <si>
    <t>________________Д.Г. Арсеньев</t>
  </si>
  <si>
    <t>* - финансирование из международных программ, фондов, организаций.</t>
  </si>
  <si>
    <t>** - по согласованию с иностранным Заказчиком.</t>
  </si>
  <si>
    <t>1а.Планируемый доход (для невыпускающих кафедр)</t>
  </si>
  <si>
    <t xml:space="preserve">                                                                                                            должность                                                подпись                                              ФИО</t>
  </si>
  <si>
    <t>Руководители структурных подразделений (лицевых счетов) при необходимости составляют индивидуальные сметы доходов и расходов  по приносящей доход</t>
  </si>
  <si>
    <t>приведенных Образцов.</t>
  </si>
  <si>
    <t>Все Сметы подписываются руководителем ЦФО и направляются для утверждения в ОПФА ДЭиФ</t>
  </si>
  <si>
    <t>тел.вн. 1123 - Филиппова Лилия Веняминовна, 305 каб., 1-й уч.корпус, ОПФА ДЭиФ</t>
  </si>
  <si>
    <r>
      <t>В приложениях 2 и 3 (</t>
    </r>
    <r>
      <rPr>
        <b/>
        <sz val="10.5"/>
        <rFont val="Arial Cyr"/>
        <family val="0"/>
      </rPr>
      <t>для выпуск.кафедр</t>
    </r>
    <r>
      <rPr>
        <sz val="10.5"/>
        <rFont val="Arial Cyr"/>
        <family val="0"/>
      </rPr>
      <t xml:space="preserve">) в строке 5 "Поступления на выпускающие кафедры после отчислений в ЦФ и перераспределений по УП:" - </t>
    </r>
  </si>
  <si>
    <t>нагрузки)" , где в колонке 5 проставляется сумма принимаемой нагрузки. Также возможны отчисления на Общеинститутские мероприятия(Строка 6 Приложений 2 и 3 для невып.каф.)</t>
  </si>
  <si>
    <t>"___"________________20__г.</t>
  </si>
  <si>
    <t>"___"________________20___г.</t>
  </si>
  <si>
    <t>"___"________________20___ г.</t>
  </si>
  <si>
    <r>
      <t xml:space="preserve">8.2. Иные выплаты </t>
    </r>
    <r>
      <rPr>
        <sz val="8"/>
        <rFont val="Times New Roman"/>
        <family val="1"/>
      </rPr>
      <t xml:space="preserve"> (суточные персоналу)</t>
    </r>
  </si>
  <si>
    <t>Руководитель лицевого счета               _______________  ________________                ____________</t>
  </si>
  <si>
    <t>Руководитель лицевого счета             _______________  ________________               ____________</t>
  </si>
  <si>
    <t>Руководитель лицевого счета          _______________         ________________           ____________</t>
  </si>
  <si>
    <t>Руководитель лицевого счета               _______________       ________________          ____________</t>
  </si>
  <si>
    <t>2. Отчисления в Централизованный фонд (ЦФ) на общехозяйственные расходы</t>
  </si>
  <si>
    <t>2. Отчисления в Централизованный фонд (ЦФ) на общехозяйственные расходы (для К, ВШ)</t>
  </si>
  <si>
    <t>***   -  для подразделений, заключающих договоры на данные виды услуг.</t>
  </si>
  <si>
    <t>2. Отчисления в Централизованный фонд (ЦФ) на общехозяйственные расходы**</t>
  </si>
  <si>
    <t>5.4. Начисления на выплаты по оплате труда  (30,2%)</t>
  </si>
  <si>
    <t>5.5. Услуги связи</t>
  </si>
  <si>
    <t>5.6. Транспортные услуги</t>
  </si>
  <si>
    <t>5.7. Коммунальные услуги***</t>
  </si>
  <si>
    <t>5.8. Арендная плата за пользование имуществом</t>
  </si>
  <si>
    <t>5.9. Работы, услуги по содержанию имущества</t>
  </si>
  <si>
    <t>5.10. Прочие работы, услуги</t>
  </si>
  <si>
    <t>5.11.Увеличение стоимости основных средств</t>
  </si>
  <si>
    <t>Номер лицевого счета: 12____________</t>
  </si>
  <si>
    <t>2.4. Начисления на выплаты по оплате труда  (30,2%)</t>
  </si>
  <si>
    <t>2.5. Услуги связи</t>
  </si>
  <si>
    <t>2.6. Транспортные услуги</t>
  </si>
  <si>
    <t>2.7. Коммунальные услуги*</t>
  </si>
  <si>
    <t>2.8. Арендная плата за пользование имуществом</t>
  </si>
  <si>
    <t>2.9. Работы, услуги по содержанию имущества</t>
  </si>
  <si>
    <t>2.10. Прочие работы, услуги</t>
  </si>
  <si>
    <t>2.11.Увеличение стоимости основных средств</t>
  </si>
  <si>
    <t>Номер лицевого счета: 12________</t>
  </si>
  <si>
    <t>Номер лицевого счета: 12__________</t>
  </si>
  <si>
    <t>Номер лицевого счета: 12_____________</t>
  </si>
  <si>
    <t>Номер лицевого счета: 12_______</t>
  </si>
  <si>
    <r>
      <t xml:space="preserve">5.2. Иные выплаты </t>
    </r>
    <r>
      <rPr>
        <sz val="8"/>
        <rFont val="Times New Roman"/>
        <family val="1"/>
      </rPr>
      <t xml:space="preserve"> (суточные персоналу)</t>
    </r>
  </si>
  <si>
    <t>5.3.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</si>
  <si>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 xml:space="preserve">2.2. Иные выплаты </t>
    </r>
    <r>
      <rPr>
        <sz val="8"/>
        <rFont val="Times New Roman"/>
        <family val="1"/>
      </rPr>
      <t xml:space="preserve"> (суточные персоналу)</t>
    </r>
  </si>
  <si>
    <t>2.3.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</si>
  <si>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>8.3. Иные выплаты персоналу учреждений за исключением ФОТ (проезд и проживание персонала, командировочные, выдаваемые  преподавателям за студентов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 </t>
    </r>
  </si>
  <si>
    <r>
      <t>8.4. Иные выплаты, за исключением ФОТ, лицам, привлекаемым согласно законодательству для выполнения отдельн.полномочий  (суточные, проезд и проживание студентов</t>
    </r>
    <r>
      <rPr>
        <sz val="9"/>
        <rFont val="Times New Roman"/>
        <family val="1"/>
      </rPr>
      <t>)</t>
    </r>
  </si>
  <si>
    <t>8.5. Начисления на выплаты по оплате труда  (30,2%)</t>
  </si>
  <si>
    <t>8.6. Услуги связи</t>
  </si>
  <si>
    <t>8.7. Транспортные услуги</t>
  </si>
  <si>
    <t>8.8. Коммунальные услуги*</t>
  </si>
  <si>
    <t>8.9. Арендная плата за пользование имуществом</t>
  </si>
  <si>
    <t>8.10. Работы, услуги по содержанию имущества</t>
  </si>
  <si>
    <t>8.11. Прочие работы, услуги</t>
  </si>
  <si>
    <t>8.12.Увеличение стоимости основных средств</t>
  </si>
  <si>
    <t xml:space="preserve">8.3. Иные выплаты персоналу учреждений за исключением ФОТ (проезд и проживание персонала, командировочные, выдаваемые  преподавателям за студентов) </t>
  </si>
  <si>
    <t xml:space="preserve">8.3. Иные выплаты персоналу учреждений за исключением ФОТ  (проезд и проживание персонала, командировочные, выдаваемые  преподавателям за студентов) </t>
  </si>
  <si>
    <r>
      <t xml:space="preserve">  </t>
    </r>
    <r>
      <rPr>
        <b/>
        <sz val="10"/>
        <rFont val="Bernard MT Condensed"/>
        <family val="1"/>
      </rPr>
      <t>+</t>
    </r>
    <r>
      <rPr>
        <sz val="10"/>
        <rFont val="Times New Roman"/>
        <family val="1"/>
      </rPr>
      <t xml:space="preserve"> перераспределение по УП</t>
    </r>
  </si>
  <si>
    <r>
      <t xml:space="preserve">5. Поступления после отчислений в ЦФ и перераспределений по УП:
п.1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п.2 </t>
    </r>
    <r>
      <rPr>
        <b/>
        <sz val="10"/>
        <rFont val="Times New Roman"/>
        <family val="1"/>
      </rPr>
      <t>±</t>
    </r>
    <r>
      <rPr>
        <sz val="10"/>
        <rFont val="Times New Roman"/>
        <family val="1"/>
      </rPr>
      <t xml:space="preserve"> перераспределение по УП (с учетом п.3)</t>
    </r>
  </si>
  <si>
    <r>
      <t>3. Прямые поступления (на К, ВШ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ДирОП)  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                                  </t>
    </r>
  </si>
  <si>
    <r>
      <t xml:space="preserve">  </t>
    </r>
    <r>
      <rPr>
        <sz val="10"/>
        <rFont val="Bernard MT Condensed"/>
        <family val="1"/>
      </rPr>
      <t>+</t>
    </r>
    <r>
      <rPr>
        <sz val="10"/>
        <rFont val="Times New Roman"/>
        <family val="1"/>
      </rPr>
      <t xml:space="preserve"> перераспределение по УП</t>
    </r>
    <r>
      <rPr>
        <i/>
        <sz val="10"/>
        <rFont val="Times New Roman"/>
        <family val="1"/>
      </rPr>
      <t xml:space="preserve"> (для примера +60 000 руб.)</t>
    </r>
  </si>
  <si>
    <t>8.3.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</si>
  <si>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 xml:space="preserve">  </t>
    </r>
    <r>
      <rPr>
        <b/>
        <sz val="10"/>
        <rFont val="Bernard MT Condensed"/>
        <family val="1"/>
      </rPr>
      <t>+</t>
    </r>
    <r>
      <rPr>
        <sz val="10"/>
        <rFont val="Times New Roman"/>
        <family val="1"/>
      </rPr>
      <t xml:space="preserve"> перераспределение по УП </t>
    </r>
    <r>
      <rPr>
        <i/>
        <sz val="10"/>
        <rFont val="Times New Roman"/>
        <family val="1"/>
      </rPr>
      <t>(для примера +70 000 руб.)</t>
    </r>
  </si>
  <si>
    <t>Руководитель лицевого счета                  _______________  ________________   ____________</t>
  </si>
  <si>
    <t>(довуз)</t>
  </si>
  <si>
    <t>(ДООП, ДПП ВО и СПО, ООП СОО, ОП ПО)</t>
  </si>
  <si>
    <t>по кафедре (высшей школе) института________,  ИСПО, ЕНЛ   ФГАОУ ВО "СПбПУ"</t>
  </si>
  <si>
    <t>"Об утверждении регламента формирования и утверждения смет доходов и расходов по приносящей доход  образовательной деятельности ФГАОУ ВО "СПбПУ"</t>
  </si>
  <si>
    <t>Инструкция по составлению Смет по образовательной деятельности на 2022 год</t>
  </si>
  <si>
    <t>образовательной деятельности на 2022 финансовый год.</t>
  </si>
  <si>
    <t>в Сметах в строке "1.Планируемый доход" (колонка 5 Сметы)  руководителем проставляется   сумма дохода на календарный 2022 год,</t>
  </si>
  <si>
    <t>В строке 6 " Отчисления на общеинститутские мероприятия"  проставляется процент (колонка 4 Сметы), утвержденный Советом института на 2022 год</t>
  </si>
  <si>
    <t xml:space="preserve">В  расходных строках  проценты проставляются, исходя из потребностей кафедр (подразделений) на 2022 год. </t>
  </si>
  <si>
    <t>в бумажном виде и по электронной почте на адрес: filippova_lv@spbstu.ru; kruglova_vv@spbstu.ru</t>
  </si>
  <si>
    <t>тел.вн. 1137  - Круглова Виктория Викторовна,  305 каб., 1-й уч.корпус, ОПФА ДЭиФ</t>
  </si>
  <si>
    <t>** - статья 340 «Увеличение стоимости материальных запасов» КОСГУ детализируется подстатьями КОСГУ 341-347, 349. Значения столбцов 4,5 статьи 340 формируется путём сложения подстатей 341-347, 349 КОСГУ.</t>
  </si>
  <si>
    <t>8.13.Увеличение стоимости материальных запасов**</t>
  </si>
  <si>
    <t>340**</t>
  </si>
  <si>
    <t>8.14.Увеличение стоимости лекарственных препаратов и материалов, применяемых в медицинских целях</t>
  </si>
  <si>
    <t>8.15.Увеличение стоимости продуктов питания</t>
  </si>
  <si>
    <t>8.16.Увеличение стоимости горюче-смазочных материалов</t>
  </si>
  <si>
    <t>8.17.Увеличение стоимости строительных материалов</t>
  </si>
  <si>
    <t>8.18.Увеличение стоимости мягкого инвентаря</t>
  </si>
  <si>
    <t>8.19.Увеличение стоимости прочих материальных запасов</t>
  </si>
  <si>
    <t>8.20.Увеличение стоимости материальных запасов для целей капитальных вложений</t>
  </si>
  <si>
    <t>8.21.Увеличение стоимости прочих материальных запасов однократного применения</t>
  </si>
  <si>
    <t>5.12.Увеличение стоимости материальных запасов****</t>
  </si>
  <si>
    <t>**** - статья 340 «Увеличение стоимости материальных запасов» КОСГУ детализируется подстатьями КОСГУ 341-347, 349. Значения столбцов 4,5 статьи 340 формируется путём сложения подстатей 341-347, 349 КОСГУ.</t>
  </si>
  <si>
    <t>5.13..Увеличение стоимости лекарственных препаратов и материалов, применяемых в медицинских целях</t>
  </si>
  <si>
    <t>5.14.Увеличение стоимости продуктов питания</t>
  </si>
  <si>
    <t>5.15.Увеличение стоимости горюче-смазочных материалов</t>
  </si>
  <si>
    <t>5.16.Увеличение стоимости строительных материалов</t>
  </si>
  <si>
    <t>5.17.Увеличение стоимости мягкого инвентаря</t>
  </si>
  <si>
    <t>5.18.Увеличение стоимости прочих материальных запасов</t>
  </si>
  <si>
    <t>5.19.Увеличение стоимости материальных запасов для целей капитальных вложений</t>
  </si>
  <si>
    <t>5.20.Увеличение стоимости прочих материальных запасов однократного применения</t>
  </si>
  <si>
    <t>2.12.Увеличение стоимости материальных запасов**</t>
  </si>
  <si>
    <t>2.13..Увеличение стоимости лекарственных препаратов и материалов, применяемых в медицинских целях</t>
  </si>
  <si>
    <t>2.14.Увеличение стоимости продуктов питания</t>
  </si>
  <si>
    <t>2.15.Увеличение стоимости горюче-смазочных материалов</t>
  </si>
  <si>
    <t>2.16.Увеличение стоимости строительных материалов</t>
  </si>
  <si>
    <t>2.17.Увеличение стоимости мягкого инвентаря</t>
  </si>
  <si>
    <t>2.18.Увеличение стоимости прочих материальных запасов</t>
  </si>
  <si>
    <t>2.19.Увеличение стоимости материальных запасов для целей капитальных вложений</t>
  </si>
  <si>
    <t>2.20.Увеличение стоимости прочих материальных запасов однократного применения</t>
  </si>
  <si>
    <t>института_____________ ФГАОУ ВО "СПбПУ" на 2023 год</t>
  </si>
  <si>
    <t>223*</t>
  </si>
  <si>
    <t>на 2023 год</t>
  </si>
  <si>
    <t xml:space="preserve">на 2023 год и внесения в них изменений" </t>
  </si>
  <si>
    <t>по кафедре (высшей школе) института_______,  ИСПО ФГАОУ ВО "СПбПУ"на 2023 год</t>
  </si>
  <si>
    <t>по Высшей школе международных образовательных программ на 2023 год</t>
  </si>
  <si>
    <t xml:space="preserve">института_____________ ФГАОУ ВО "СПбПУ" на 2023 год </t>
  </si>
  <si>
    <t xml:space="preserve">1.Планируемый доход </t>
  </si>
  <si>
    <t xml:space="preserve">2. Отчисления в Централизованный фонд (ЦФ) на общехозяйственные расходы  </t>
  </si>
  <si>
    <t xml:space="preserve">3. Доход после отчислений в ЦФ </t>
  </si>
  <si>
    <t xml:space="preserve">4. Сумма поступлений на ЛС подразделения </t>
  </si>
  <si>
    <t xml:space="preserve">5.1. Заработная плата  </t>
  </si>
  <si>
    <t>5.4. Иные выплаты, за исключением ФОТ, лицам, привлекаемым согласно законодательству для выполнения отдельн. полномочий  (суточные, проезд и проживание студентов)</t>
  </si>
  <si>
    <t>5.5. Начисления на выплаты по оплате труда  (30,2%)</t>
  </si>
  <si>
    <t xml:space="preserve">5.6. Услуги связи </t>
  </si>
  <si>
    <t xml:space="preserve">5.7. Транспортные услуги </t>
  </si>
  <si>
    <t>5.8. Коммунальные услуги*</t>
  </si>
  <si>
    <t>5.9. Арендная плата за пользование имуществом</t>
  </si>
  <si>
    <t>5.10. Работы, услуги по содержанию имущества</t>
  </si>
  <si>
    <t xml:space="preserve">5.11. Прочие работы, услуги </t>
  </si>
  <si>
    <t xml:space="preserve">5.12.Увеличение стоимости основных средств </t>
  </si>
  <si>
    <t>5.13.Увеличение стоимости материальных запасов **</t>
  </si>
  <si>
    <t>5.14.Увеличение стоимости лекарственных препаратов и материалов, применяемых в медицинских целях</t>
  </si>
  <si>
    <t>5.15.Увеличение стоимости продуктов питания</t>
  </si>
  <si>
    <t>5.16.Увеличение стоимости горюче-смазочных материалов</t>
  </si>
  <si>
    <t>5.17.Увеличение стоимости строительных материалов</t>
  </si>
  <si>
    <t>5.18.Увеличение стоимости мягкого инвентаря</t>
  </si>
  <si>
    <t>5.19.Увеличение стоимости прочих материальных запасов</t>
  </si>
  <si>
    <t>5.20.Увеличение стоимости материальных запасов для целей капитальных вложений</t>
  </si>
  <si>
    <t>5.21.Увеличение стоимости прочих материальных запасов однократного применения</t>
  </si>
  <si>
    <t>п.3</t>
  </si>
  <si>
    <t>5.2. Иные выплаты (суточные персоналу)</t>
  </si>
  <si>
    <t xml:space="preserve">5.3. Иные выплаты персоналу учреждений за исключением ФОТ (проезд и проживание персонала, командировочные, выдаваемые  преподавателям за студентов) </t>
  </si>
  <si>
    <t>4. Сумма поступлений на ЛС подразделения</t>
  </si>
  <si>
    <t>5.4. Иные выплаты, за исключением ФОТ, лицам, привлекаемым согласно законодательству для выполнения отд. полномочий  (суточные, проезд и проживание студентов)</t>
  </si>
  <si>
    <t>5.6. Услуги связи</t>
  </si>
  <si>
    <t>5.7. Транспортные услуги</t>
  </si>
  <si>
    <t>5.11. Прочие работы, услуги</t>
  </si>
  <si>
    <t>5.12.Увеличение стоимости основных средств</t>
  </si>
  <si>
    <t xml:space="preserve">5.3. Иные выплаты персоналу учреждений за исключением ФОТ (проезд и проживание персонала, командировочные преподавателям за студентов) </t>
  </si>
  <si>
    <t xml:space="preserve">2. Отчисления в Централизованный фонд (ЦФ) на общехозяйственные расходы </t>
  </si>
  <si>
    <t>5.7. Коммунальные услуги*</t>
  </si>
  <si>
    <t>5.12.Увеличение стоимости материальных запасов **</t>
  </si>
  <si>
    <t>5.13.Увеличение стоимости лекарственных препаратов и материалов, применяемых в медицинских целях</t>
  </si>
  <si>
    <t>На следующих листах приведены Образцы индивидуальных Смет (пример для двух подразделений - кафедр), утвержденных Приказом от 03.10.2022 №2174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</si>
</sst>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%"/>
    <numFmt numFmtId="186" formatCode="0.0%"/>
    <numFmt numFmtId="187" formatCode="#,##0.00_ ;\-#,##0.00\ "/>
    <numFmt numFmtId="188" formatCode="#,##0.0_ ;\-#,##0.0\ "/>
    <numFmt numFmtId="189" formatCode="_-* #,##0.0_р_._-;\-* #,##0.0_р_._-;_-* &quot;-&quot;??_р_._-;_-@_-"/>
    <numFmt numFmtId="190" formatCode="_-* #,##0.0\ _₽_-;\-* #,##0.0\ _₽_-;_-* &quot;-&quot;?\ _₽_-;_-@_-"/>
    <numFmt numFmtId="191" formatCode="[$-FC19]d\ mmmm\ yyyy\ &quot;г.&quot;"/>
    <numFmt numFmtId="192" formatCode="#,##0.00\ &quot;₽&quot;"/>
    <numFmt numFmtId="193" formatCode="#,##0.0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.5"/>
      <name val="Arial Cyr"/>
      <family val="0"/>
    </font>
    <font>
      <b/>
      <u val="single"/>
      <sz val="10.5"/>
      <name val="Arial Cyr"/>
      <family val="0"/>
    </font>
    <font>
      <b/>
      <sz val="10.5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b/>
      <u val="single"/>
      <sz val="12"/>
      <name val="Arial Cyr"/>
      <family val="0"/>
    </font>
    <font>
      <b/>
      <i/>
      <sz val="10.5"/>
      <name val="Arial Cyr"/>
      <family val="0"/>
    </font>
    <font>
      <b/>
      <i/>
      <u val="single"/>
      <sz val="10.5"/>
      <name val="Arial Cyr"/>
      <family val="0"/>
    </font>
    <font>
      <b/>
      <u val="single"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Bernard MT Condensed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26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192" fontId="28" fillId="0" borderId="0" xfId="0" applyNumberFormat="1" applyFont="1" applyAlignment="1">
      <alignment/>
    </xf>
    <xf numFmtId="172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72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72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172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172" fontId="40" fillId="0" borderId="10" xfId="0" applyNumberFormat="1" applyFont="1" applyBorder="1" applyAlignment="1">
      <alignment horizontal="center" vertical="center" wrapText="1"/>
    </xf>
    <xf numFmtId="4" fontId="40" fillId="0" borderId="10" xfId="61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4" fontId="23" fillId="0" borderId="10" xfId="61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" fontId="40" fillId="0" borderId="10" xfId="61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9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4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172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17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4" fontId="40" fillId="0" borderId="10" xfId="61" applyNumberFormat="1" applyFont="1" applyFill="1" applyBorder="1" applyAlignment="1">
      <alignment horizontal="center" vertical="center" wrapText="1"/>
    </xf>
    <xf numFmtId="4" fontId="23" fillId="0" borderId="10" xfId="61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193" fontId="28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/>
    </xf>
    <xf numFmtId="0" fontId="23" fillId="0" borderId="12" xfId="0" applyFont="1" applyFill="1" applyBorder="1" applyAlignment="1">
      <alignment wrapText="1"/>
    </xf>
    <xf numFmtId="0" fontId="40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" fontId="34" fillId="0" borderId="10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/>
    </xf>
    <xf numFmtId="17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top" wrapText="1"/>
    </xf>
    <xf numFmtId="174" fontId="4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89" fontId="40" fillId="0" borderId="10" xfId="61" applyNumberFormat="1" applyFont="1" applyFill="1" applyBorder="1" applyAlignment="1">
      <alignment vertical="center" wrapText="1"/>
    </xf>
    <xf numFmtId="189" fontId="23" fillId="0" borderId="10" xfId="61" applyNumberFormat="1" applyFont="1" applyFill="1" applyBorder="1" applyAlignment="1">
      <alignment vertical="center" wrapText="1"/>
    </xf>
    <xf numFmtId="172" fontId="23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4" fontId="40" fillId="0" borderId="10" xfId="6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17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4" fontId="23" fillId="0" borderId="0" xfId="61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23" fillId="0" borderId="0" xfId="0" applyFont="1" applyAlignment="1">
      <alignment vertical="center" wrapText="1"/>
    </xf>
    <xf numFmtId="0" fontId="27" fillId="0" borderId="0" xfId="0" applyFont="1" applyFill="1" applyAlignment="1">
      <alignment horizontal="left" wrapText="1"/>
    </xf>
    <xf numFmtId="4" fontId="23" fillId="0" borderId="10" xfId="6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J20" sqref="J20"/>
    </sheetView>
  </sheetViews>
  <sheetFormatPr defaultColWidth="8.875" defaultRowHeight="12.75"/>
  <cols>
    <col min="1" max="1" width="9.875" style="0" customWidth="1"/>
  </cols>
  <sheetData>
    <row r="1" ht="15.75">
      <c r="A1" s="13" t="s">
        <v>149</v>
      </c>
    </row>
    <row r="2" ht="12.75">
      <c r="A2" s="12"/>
    </row>
    <row r="3" ht="13.5">
      <c r="A3" s="14" t="s">
        <v>83</v>
      </c>
    </row>
    <row r="4" ht="13.5">
      <c r="A4" s="14" t="s">
        <v>150</v>
      </c>
    </row>
    <row r="5" ht="12.75">
      <c r="A5" s="12"/>
    </row>
    <row r="6" spans="1:5" ht="13.5">
      <c r="A6" s="14" t="s">
        <v>230</v>
      </c>
      <c r="B6" s="126"/>
      <c r="C6" s="126"/>
      <c r="D6" s="126"/>
      <c r="E6" s="126"/>
    </row>
    <row r="7" spans="1:5" ht="13.5">
      <c r="A7" s="14" t="s">
        <v>148</v>
      </c>
      <c r="B7" s="126"/>
      <c r="C7" s="126"/>
      <c r="D7" s="126"/>
      <c r="E7" s="126"/>
    </row>
    <row r="8" spans="1:5" ht="13.5">
      <c r="A8" s="14" t="s">
        <v>189</v>
      </c>
      <c r="B8" s="126"/>
      <c r="C8" s="126"/>
      <c r="D8" s="126"/>
      <c r="E8" s="126"/>
    </row>
    <row r="9" ht="12.75">
      <c r="A9" s="10"/>
    </row>
    <row r="10" ht="13.5">
      <c r="A10" s="14" t="s">
        <v>33</v>
      </c>
    </row>
    <row r="11" ht="13.5">
      <c r="A11" s="14" t="s">
        <v>84</v>
      </c>
    </row>
    <row r="12" ht="22.5" customHeight="1">
      <c r="A12" s="11" t="s">
        <v>48</v>
      </c>
    </row>
    <row r="13" ht="13.5">
      <c r="A13" s="11" t="s">
        <v>151</v>
      </c>
    </row>
    <row r="14" ht="13.5">
      <c r="A14" s="11" t="s">
        <v>87</v>
      </c>
    </row>
    <row r="15" ht="13.5">
      <c r="A15" s="11" t="s">
        <v>62</v>
      </c>
    </row>
    <row r="16" ht="15.75" customHeight="1">
      <c r="A16" s="11" t="s">
        <v>55</v>
      </c>
    </row>
    <row r="17" ht="15.75" customHeight="1">
      <c r="A17" s="11" t="s">
        <v>152</v>
      </c>
    </row>
    <row r="18" ht="17.25" customHeight="1">
      <c r="A18" s="11" t="s">
        <v>12</v>
      </c>
    </row>
    <row r="19" ht="14.25" customHeight="1">
      <c r="A19" s="11"/>
    </row>
    <row r="20" ht="22.5" customHeight="1">
      <c r="A20" s="11" t="s">
        <v>14</v>
      </c>
    </row>
    <row r="21" ht="13.5">
      <c r="A21" s="11" t="s">
        <v>88</v>
      </c>
    </row>
    <row r="22" ht="16.5" customHeight="1">
      <c r="A22" s="11" t="s">
        <v>153</v>
      </c>
    </row>
    <row r="23" ht="17.25" customHeight="1">
      <c r="A23" s="11" t="s">
        <v>54</v>
      </c>
    </row>
    <row r="24" ht="17.25" customHeight="1">
      <c r="A24" s="11"/>
    </row>
    <row r="25" spans="1:2" ht="13.5">
      <c r="A25" s="14" t="s">
        <v>85</v>
      </c>
      <c r="B25" s="10"/>
    </row>
    <row r="26" spans="1:2" ht="13.5">
      <c r="A26" s="14" t="s">
        <v>154</v>
      </c>
      <c r="B26" s="10"/>
    </row>
    <row r="27" spans="1:2" ht="13.5">
      <c r="A27" s="11"/>
      <c r="B27" s="10"/>
    </row>
    <row r="28" ht="14.25" customHeight="1">
      <c r="A28" s="16" t="s">
        <v>53</v>
      </c>
    </row>
    <row r="29" ht="16.5" customHeight="1">
      <c r="A29" s="15" t="s">
        <v>86</v>
      </c>
    </row>
    <row r="30" ht="18.75" customHeight="1">
      <c r="A30" s="15" t="s">
        <v>155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zoomScalePageLayoutView="0" workbookViewId="0" topLeftCell="A19">
      <selection activeCell="G37" sqref="G37"/>
    </sheetView>
  </sheetViews>
  <sheetFormatPr defaultColWidth="8.875" defaultRowHeight="12.75"/>
  <cols>
    <col min="1" max="1" width="48.875" style="56" customWidth="1"/>
    <col min="2" max="2" width="7.75390625" style="56" customWidth="1"/>
    <col min="3" max="3" width="7.25390625" style="56" customWidth="1"/>
    <col min="4" max="4" width="10.00390625" style="56" customWidth="1"/>
    <col min="5" max="5" width="11.75390625" style="58" customWidth="1"/>
    <col min="6" max="6" width="11.875" style="56" bestFit="1" customWidth="1"/>
    <col min="7" max="7" width="10.125" style="56" bestFit="1" customWidth="1"/>
    <col min="8" max="8" width="14.125" style="56" customWidth="1"/>
    <col min="9" max="9" width="10.875" style="56" customWidth="1"/>
    <col min="10" max="10" width="8.875" style="56" customWidth="1"/>
    <col min="11" max="11" width="12.00390625" style="56" customWidth="1"/>
    <col min="12" max="16384" width="8.875" style="56" customWidth="1"/>
  </cols>
  <sheetData>
    <row r="1" spans="2:3" ht="28.5" customHeight="1">
      <c r="B1" s="57" t="s">
        <v>0</v>
      </c>
      <c r="C1" s="57"/>
    </row>
    <row r="2" spans="2:3" ht="15.75">
      <c r="B2" s="57" t="s">
        <v>10</v>
      </c>
      <c r="C2" s="57"/>
    </row>
    <row r="3" spans="2:3" ht="15.75">
      <c r="B3" s="57"/>
      <c r="C3" s="57"/>
    </row>
    <row r="4" spans="2:3" ht="15.75">
      <c r="B4" s="57" t="s">
        <v>9</v>
      </c>
      <c r="C4" s="57"/>
    </row>
    <row r="5" spans="2:3" ht="15.75">
      <c r="B5" s="57" t="s">
        <v>91</v>
      </c>
      <c r="C5" s="57"/>
    </row>
    <row r="6" ht="34.5" customHeight="1">
      <c r="A6" s="62" t="s">
        <v>1</v>
      </c>
    </row>
    <row r="7" spans="1:5" ht="15.75">
      <c r="A7" s="156" t="s">
        <v>13</v>
      </c>
      <c r="B7" s="156"/>
      <c r="C7" s="156"/>
      <c r="D7" s="156"/>
      <c r="E7" s="156"/>
    </row>
    <row r="8" spans="1:5" ht="15.75">
      <c r="A8" s="178" t="s">
        <v>8</v>
      </c>
      <c r="B8" s="178"/>
      <c r="C8" s="178"/>
      <c r="D8" s="178"/>
      <c r="E8" s="178"/>
    </row>
    <row r="9" spans="1:5" ht="15.75">
      <c r="A9" s="158" t="s">
        <v>11</v>
      </c>
      <c r="B9" s="158"/>
      <c r="C9" s="158"/>
      <c r="D9" s="158"/>
      <c r="E9" s="158"/>
    </row>
    <row r="10" spans="1:5" ht="15.75">
      <c r="A10" s="158" t="s">
        <v>188</v>
      </c>
      <c r="B10" s="158"/>
      <c r="C10" s="158"/>
      <c r="D10" s="158"/>
      <c r="E10" s="158"/>
    </row>
    <row r="11" spans="1:5" ht="15.75" customHeight="1">
      <c r="A11" s="159"/>
      <c r="B11" s="159"/>
      <c r="C11" s="159"/>
      <c r="D11" s="159"/>
      <c r="E11" s="159"/>
    </row>
    <row r="12" ht="18" customHeight="1">
      <c r="A12" s="124" t="s">
        <v>109</v>
      </c>
    </row>
    <row r="13" spans="1:5" ht="12.75" customHeight="1">
      <c r="A13" s="160" t="s">
        <v>3</v>
      </c>
      <c r="B13" s="162" t="s">
        <v>23</v>
      </c>
      <c r="C13" s="162" t="s">
        <v>22</v>
      </c>
      <c r="D13" s="164" t="s">
        <v>4</v>
      </c>
      <c r="E13" s="165" t="s">
        <v>5</v>
      </c>
    </row>
    <row r="14" spans="1:5" ht="10.5" customHeight="1">
      <c r="A14" s="161" t="s">
        <v>3</v>
      </c>
      <c r="B14" s="163"/>
      <c r="C14" s="162"/>
      <c r="D14" s="164"/>
      <c r="E14" s="165"/>
    </row>
    <row r="15" spans="1:5" s="68" customFormat="1" ht="10.5" customHeight="1">
      <c r="A15" s="66">
        <v>1</v>
      </c>
      <c r="B15" s="66">
        <v>2</v>
      </c>
      <c r="C15" s="66">
        <v>3</v>
      </c>
      <c r="D15" s="66">
        <v>4</v>
      </c>
      <c r="E15" s="67">
        <v>5</v>
      </c>
    </row>
    <row r="16" spans="1:5" ht="12.75">
      <c r="A16" s="52" t="s">
        <v>29</v>
      </c>
      <c r="B16" s="52"/>
      <c r="C16" s="52"/>
      <c r="D16" s="65"/>
      <c r="E16" s="141">
        <f>'Прил1 выпуск.кафедр'!E24+'Прил1 невып.каф.'!E24+'Прил2 вып.каф.'!E25+'Прил2 невып.каф'!E25</f>
        <v>31500</v>
      </c>
    </row>
    <row r="17" spans="1:9" ht="14.25" customHeight="1">
      <c r="A17" s="84" t="s">
        <v>31</v>
      </c>
      <c r="B17" s="52"/>
      <c r="C17" s="52"/>
      <c r="D17" s="69">
        <f>SUM(D18:D29)</f>
        <v>100</v>
      </c>
      <c r="E17" s="125">
        <f>SUM(E18:E29)</f>
        <v>0</v>
      </c>
      <c r="G17" s="58"/>
      <c r="H17" s="58"/>
      <c r="I17" s="58"/>
    </row>
    <row r="18" spans="1:9" ht="12.75">
      <c r="A18" s="84" t="s">
        <v>30</v>
      </c>
      <c r="B18" s="53">
        <v>111</v>
      </c>
      <c r="C18" s="53">
        <v>211</v>
      </c>
      <c r="D18" s="85">
        <v>50</v>
      </c>
      <c r="E18" s="86"/>
      <c r="G18" s="58"/>
      <c r="H18" s="58"/>
      <c r="I18" s="120"/>
    </row>
    <row r="19" spans="1:9" ht="12.75">
      <c r="A19" s="23" t="s">
        <v>124</v>
      </c>
      <c r="B19" s="53">
        <v>112</v>
      </c>
      <c r="C19" s="53">
        <v>212</v>
      </c>
      <c r="D19" s="54">
        <v>0.75</v>
      </c>
      <c r="E19" s="87"/>
      <c r="G19" s="58"/>
      <c r="H19" s="58"/>
      <c r="I19" s="120"/>
    </row>
    <row r="20" spans="1:9" ht="33.75">
      <c r="A20" s="55" t="s">
        <v>125</v>
      </c>
      <c r="B20" s="53">
        <v>112</v>
      </c>
      <c r="C20" s="53">
        <v>226</v>
      </c>
      <c r="D20" s="54">
        <v>1.75</v>
      </c>
      <c r="E20" s="87"/>
      <c r="G20" s="58"/>
      <c r="H20" s="58"/>
      <c r="I20" s="120"/>
    </row>
    <row r="21" spans="1:9" ht="12.75">
      <c r="A21" s="84" t="s">
        <v>110</v>
      </c>
      <c r="B21" s="53">
        <v>119</v>
      </c>
      <c r="C21" s="53">
        <v>213</v>
      </c>
      <c r="D21" s="85">
        <f>ROUND(D18*0.302,2)</f>
        <v>15.1</v>
      </c>
      <c r="E21" s="86"/>
      <c r="G21" s="58"/>
      <c r="H21" s="58"/>
      <c r="I21" s="120"/>
    </row>
    <row r="22" spans="1:9" ht="12.75">
      <c r="A22" s="52" t="s">
        <v>111</v>
      </c>
      <c r="B22" s="53">
        <v>244</v>
      </c>
      <c r="C22" s="53">
        <v>221</v>
      </c>
      <c r="D22" s="72">
        <v>1</v>
      </c>
      <c r="E22" s="87"/>
      <c r="G22" s="58"/>
      <c r="H22" s="58"/>
      <c r="I22" s="120"/>
    </row>
    <row r="23" spans="1:9" ht="14.25" customHeight="1">
      <c r="A23" s="52" t="s">
        <v>112</v>
      </c>
      <c r="B23" s="53">
        <v>244</v>
      </c>
      <c r="C23" s="53">
        <v>222</v>
      </c>
      <c r="D23" s="72">
        <v>1</v>
      </c>
      <c r="E23" s="87"/>
      <c r="G23" s="58"/>
      <c r="H23" s="95"/>
      <c r="I23" s="120"/>
    </row>
    <row r="24" spans="1:9" ht="14.25" customHeight="1">
      <c r="A24" s="52" t="s">
        <v>113</v>
      </c>
      <c r="B24" s="53">
        <v>244</v>
      </c>
      <c r="C24" s="53">
        <v>223</v>
      </c>
      <c r="D24" s="72">
        <v>0</v>
      </c>
      <c r="E24" s="87"/>
      <c r="G24" s="58"/>
      <c r="H24" s="95"/>
      <c r="I24" s="120"/>
    </row>
    <row r="25" spans="1:9" ht="12.75">
      <c r="A25" s="52" t="s">
        <v>114</v>
      </c>
      <c r="B25" s="53">
        <v>244</v>
      </c>
      <c r="C25" s="53">
        <v>224</v>
      </c>
      <c r="D25" s="72">
        <v>0.2</v>
      </c>
      <c r="E25" s="87"/>
      <c r="G25" s="58"/>
      <c r="I25" s="120"/>
    </row>
    <row r="26" spans="1:11" ht="12.75">
      <c r="A26" s="84" t="s">
        <v>115</v>
      </c>
      <c r="B26" s="53">
        <v>244</v>
      </c>
      <c r="C26" s="53">
        <v>225</v>
      </c>
      <c r="D26" s="85">
        <v>7.7</v>
      </c>
      <c r="E26" s="86"/>
      <c r="G26" s="58"/>
      <c r="H26" s="58"/>
      <c r="I26" s="120"/>
      <c r="K26" s="58"/>
    </row>
    <row r="27" spans="1:9" ht="12.75">
      <c r="A27" s="52" t="s">
        <v>116</v>
      </c>
      <c r="B27" s="53">
        <v>244</v>
      </c>
      <c r="C27" s="53">
        <v>226</v>
      </c>
      <c r="D27" s="72">
        <v>9</v>
      </c>
      <c r="E27" s="87"/>
      <c r="G27" s="58"/>
      <c r="H27" s="58"/>
      <c r="I27" s="120"/>
    </row>
    <row r="28" spans="1:9" ht="12.75">
      <c r="A28" s="52" t="s">
        <v>117</v>
      </c>
      <c r="B28" s="53">
        <v>244</v>
      </c>
      <c r="C28" s="53">
        <v>310</v>
      </c>
      <c r="D28" s="72">
        <v>7</v>
      </c>
      <c r="E28" s="87"/>
      <c r="G28" s="58"/>
      <c r="I28" s="120"/>
    </row>
    <row r="29" spans="1:9" ht="12.75">
      <c r="A29" s="52" t="s">
        <v>177</v>
      </c>
      <c r="B29" s="53">
        <v>244</v>
      </c>
      <c r="C29" s="53">
        <v>340</v>
      </c>
      <c r="D29" s="72">
        <f>SUM(D30:D37)</f>
        <v>6.5</v>
      </c>
      <c r="E29" s="87">
        <f>SUM(E30:E37)</f>
        <v>0</v>
      </c>
      <c r="G29" s="58"/>
      <c r="I29" s="120"/>
    </row>
    <row r="30" spans="1:9" ht="25.5">
      <c r="A30" s="52" t="s">
        <v>178</v>
      </c>
      <c r="B30" s="53">
        <v>244</v>
      </c>
      <c r="C30" s="53">
        <v>341</v>
      </c>
      <c r="D30" s="72">
        <v>0</v>
      </c>
      <c r="E30" s="72"/>
      <c r="G30" s="58"/>
      <c r="I30" s="120"/>
    </row>
    <row r="31" spans="1:9" ht="12.75">
      <c r="A31" s="52" t="s">
        <v>179</v>
      </c>
      <c r="B31" s="53">
        <v>244</v>
      </c>
      <c r="C31" s="53">
        <v>342</v>
      </c>
      <c r="D31" s="72">
        <v>0</v>
      </c>
      <c r="E31" s="72"/>
      <c r="G31" s="58"/>
      <c r="I31" s="120"/>
    </row>
    <row r="32" spans="1:9" ht="25.5">
      <c r="A32" s="52" t="s">
        <v>180</v>
      </c>
      <c r="B32" s="53">
        <v>244</v>
      </c>
      <c r="C32" s="53">
        <v>343</v>
      </c>
      <c r="D32" s="72">
        <v>0</v>
      </c>
      <c r="E32" s="72"/>
      <c r="G32" s="58"/>
      <c r="I32" s="120"/>
    </row>
    <row r="33" spans="1:9" ht="12.75">
      <c r="A33" s="52" t="s">
        <v>181</v>
      </c>
      <c r="B33" s="53">
        <v>244</v>
      </c>
      <c r="C33" s="53">
        <v>344</v>
      </c>
      <c r="D33" s="72">
        <v>0</v>
      </c>
      <c r="E33" s="72"/>
      <c r="G33" s="58"/>
      <c r="I33" s="120"/>
    </row>
    <row r="34" spans="1:9" ht="12.75">
      <c r="A34" s="52" t="s">
        <v>182</v>
      </c>
      <c r="B34" s="53">
        <v>244</v>
      </c>
      <c r="C34" s="53">
        <v>345</v>
      </c>
      <c r="D34" s="72">
        <v>0</v>
      </c>
      <c r="E34" s="72"/>
      <c r="G34" s="58"/>
      <c r="I34" s="120"/>
    </row>
    <row r="35" spans="1:9" ht="12.75">
      <c r="A35" s="52" t="s">
        <v>183</v>
      </c>
      <c r="B35" s="53">
        <v>244</v>
      </c>
      <c r="C35" s="53">
        <v>346</v>
      </c>
      <c r="D35" s="72">
        <v>6.5</v>
      </c>
      <c r="E35" s="72"/>
      <c r="G35" s="58"/>
      <c r="I35" s="120"/>
    </row>
    <row r="36" spans="1:9" ht="25.5">
      <c r="A36" s="52" t="s">
        <v>184</v>
      </c>
      <c r="B36" s="53">
        <v>244</v>
      </c>
      <c r="C36" s="53">
        <v>347</v>
      </c>
      <c r="D36" s="72">
        <v>0</v>
      </c>
      <c r="E36" s="72"/>
      <c r="G36" s="58"/>
      <c r="I36" s="120"/>
    </row>
    <row r="37" spans="1:9" ht="25.5">
      <c r="A37" s="52" t="s">
        <v>185</v>
      </c>
      <c r="B37" s="53">
        <v>244</v>
      </c>
      <c r="C37" s="53">
        <v>349</v>
      </c>
      <c r="D37" s="72">
        <v>0</v>
      </c>
      <c r="E37" s="72"/>
      <c r="G37" s="58"/>
      <c r="I37" s="120"/>
    </row>
    <row r="38" spans="1:9" ht="12.75">
      <c r="A38" s="130"/>
      <c r="B38" s="131"/>
      <c r="C38" s="131"/>
      <c r="D38" s="132"/>
      <c r="E38" s="133"/>
      <c r="G38" s="58"/>
      <c r="I38" s="120"/>
    </row>
    <row r="39" spans="1:5" ht="15.75">
      <c r="A39" s="89" t="s">
        <v>20</v>
      </c>
      <c r="B39" s="90"/>
      <c r="C39" s="90"/>
      <c r="D39" s="91"/>
      <c r="E39" s="92"/>
    </row>
    <row r="40" spans="1:7" ht="25.5" customHeight="1">
      <c r="A40" s="172" t="s">
        <v>156</v>
      </c>
      <c r="B40" s="172"/>
      <c r="C40" s="172"/>
      <c r="D40" s="172"/>
      <c r="E40" s="172"/>
      <c r="G40" s="58"/>
    </row>
    <row r="41" spans="1:5" ht="20.25" customHeight="1">
      <c r="A41" s="57"/>
      <c r="E41" s="94"/>
    </row>
    <row r="42" spans="1:5" ht="20.25" customHeight="1">
      <c r="A42" s="57"/>
      <c r="E42" s="94"/>
    </row>
  </sheetData>
  <sheetProtection/>
  <mergeCells count="11">
    <mergeCell ref="A40:E40"/>
    <mergeCell ref="A11:E11"/>
    <mergeCell ref="A13:A14"/>
    <mergeCell ref="B13:B14"/>
    <mergeCell ref="D13:D14"/>
    <mergeCell ref="A7:E7"/>
    <mergeCell ref="A8:E8"/>
    <mergeCell ref="A9:E9"/>
    <mergeCell ref="A10:E10"/>
    <mergeCell ref="E13:E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workbookViewId="0" topLeftCell="A22">
      <selection activeCell="A67" sqref="A67"/>
    </sheetView>
  </sheetViews>
  <sheetFormatPr defaultColWidth="8.875" defaultRowHeight="12.75"/>
  <cols>
    <col min="1" max="1" width="86.75390625" style="0" customWidth="1"/>
    <col min="2" max="2" width="7.00390625" style="0" customWidth="1"/>
    <col min="3" max="3" width="7.375" style="0" customWidth="1"/>
    <col min="4" max="4" width="8.75390625" style="0" customWidth="1"/>
    <col min="5" max="5" width="12.875" style="0" customWidth="1"/>
    <col min="6" max="6" width="8.875" style="0" customWidth="1"/>
    <col min="7" max="7" width="15.375" style="28" bestFit="1" customWidth="1"/>
    <col min="8" max="8" width="11.75390625" style="0" customWidth="1"/>
  </cols>
  <sheetData>
    <row r="1" spans="2:5" ht="15.75">
      <c r="B1" s="1" t="s">
        <v>0</v>
      </c>
      <c r="C1" s="1"/>
      <c r="E1" s="2"/>
    </row>
    <row r="2" spans="2:5" ht="15.75">
      <c r="B2" s="18" t="s">
        <v>56</v>
      </c>
      <c r="C2" s="1"/>
      <c r="E2" s="2"/>
    </row>
    <row r="3" spans="2:5" ht="15" customHeight="1">
      <c r="B3" s="19" t="s">
        <v>58</v>
      </c>
      <c r="C3" s="1"/>
      <c r="E3" s="2"/>
    </row>
    <row r="4" spans="2:5" ht="15.75">
      <c r="B4" s="1" t="s">
        <v>38</v>
      </c>
      <c r="C4" s="1"/>
      <c r="E4" s="2"/>
    </row>
    <row r="5" spans="2:5" ht="15.75">
      <c r="B5" s="17" t="s">
        <v>57</v>
      </c>
      <c r="C5" s="1"/>
      <c r="E5" s="2"/>
    </row>
    <row r="6" spans="2:5" ht="15.75">
      <c r="B6" s="1" t="s">
        <v>89</v>
      </c>
      <c r="C6" s="1"/>
      <c r="E6" s="2"/>
    </row>
    <row r="7" spans="1:5" ht="18.75">
      <c r="A7" s="147" t="s">
        <v>1</v>
      </c>
      <c r="B7" s="147"/>
      <c r="C7" s="147"/>
      <c r="D7" s="147"/>
      <c r="E7" s="147"/>
    </row>
    <row r="8" spans="1:5" ht="15.75">
      <c r="A8" s="153" t="s">
        <v>2</v>
      </c>
      <c r="B8" s="153"/>
      <c r="C8" s="153"/>
      <c r="D8" s="153"/>
      <c r="E8" s="153"/>
    </row>
    <row r="9" spans="1:5" ht="14.25">
      <c r="A9" s="143" t="s">
        <v>67</v>
      </c>
      <c r="B9" s="143"/>
      <c r="C9" s="143"/>
      <c r="D9" s="143"/>
      <c r="E9" s="143"/>
    </row>
    <row r="10" spans="1:5" ht="15.75">
      <c r="A10" s="154" t="s">
        <v>186</v>
      </c>
      <c r="B10" s="154"/>
      <c r="C10" s="154"/>
      <c r="D10" s="154"/>
      <c r="E10" s="154"/>
    </row>
    <row r="11" spans="1:5" ht="14.25">
      <c r="A11" s="142" t="s">
        <v>28</v>
      </c>
      <c r="B11" s="142"/>
      <c r="C11" s="142"/>
      <c r="D11" s="142"/>
      <c r="E11" s="142"/>
    </row>
    <row r="12" spans="1:5" ht="15.75">
      <c r="A12" s="3"/>
      <c r="E12" s="2"/>
    </row>
    <row r="13" spans="1:5" ht="12.75">
      <c r="A13" s="24" t="s">
        <v>121</v>
      </c>
      <c r="E13" s="2"/>
    </row>
    <row r="14" spans="1:5" ht="12.75">
      <c r="A14" s="148" t="s">
        <v>3</v>
      </c>
      <c r="B14" s="144" t="s">
        <v>23</v>
      </c>
      <c r="C14" s="144" t="s">
        <v>22</v>
      </c>
      <c r="D14" s="150" t="s">
        <v>4</v>
      </c>
      <c r="E14" s="151" t="s">
        <v>5</v>
      </c>
    </row>
    <row r="15" spans="1:5" ht="12.75">
      <c r="A15" s="149" t="s">
        <v>3</v>
      </c>
      <c r="B15" s="145"/>
      <c r="C15" s="145"/>
      <c r="D15" s="150"/>
      <c r="E15" s="152" t="s">
        <v>6</v>
      </c>
    </row>
    <row r="16" spans="1:7" s="20" customFormat="1" ht="11.25">
      <c r="A16" s="25">
        <v>1</v>
      </c>
      <c r="B16" s="25">
        <v>2</v>
      </c>
      <c r="C16" s="25">
        <v>3</v>
      </c>
      <c r="D16" s="25">
        <v>4</v>
      </c>
      <c r="E16" s="26">
        <v>5</v>
      </c>
      <c r="G16" s="29"/>
    </row>
    <row r="17" spans="1:5" ht="14.25" customHeight="1">
      <c r="A17" s="22" t="s">
        <v>52</v>
      </c>
      <c r="B17" s="22"/>
      <c r="C17" s="22"/>
      <c r="D17" s="41">
        <v>100</v>
      </c>
      <c r="E17" s="42">
        <v>1000000</v>
      </c>
    </row>
    <row r="18" spans="1:5" ht="25.5" customHeight="1">
      <c r="A18" s="22" t="s">
        <v>98</v>
      </c>
      <c r="B18" s="22"/>
      <c r="C18" s="22"/>
      <c r="D18" s="32">
        <f>32</f>
        <v>32</v>
      </c>
      <c r="E18" s="31">
        <f>ROUND($E$17*D18/100,2)</f>
        <v>320000</v>
      </c>
    </row>
    <row r="19" spans="1:5" ht="13.5" customHeight="1">
      <c r="A19" s="22" t="s">
        <v>66</v>
      </c>
      <c r="B19" s="48"/>
      <c r="C19" s="48"/>
      <c r="D19" s="32">
        <f>10</f>
        <v>10</v>
      </c>
      <c r="E19" s="31">
        <f>ROUND($E$17*D19/100,2)</f>
        <v>100000</v>
      </c>
    </row>
    <row r="20" spans="1:5" ht="22.5" customHeight="1">
      <c r="A20" s="22" t="s">
        <v>35</v>
      </c>
      <c r="B20" s="22"/>
      <c r="C20" s="22"/>
      <c r="D20" s="30">
        <f>D17-D18-D19</f>
        <v>58</v>
      </c>
      <c r="E20" s="31">
        <f>E17-E18-E19</f>
        <v>580000</v>
      </c>
    </row>
    <row r="21" spans="1:9" ht="36" customHeight="1">
      <c r="A21" s="22" t="s">
        <v>139</v>
      </c>
      <c r="B21" s="22"/>
      <c r="C21" s="22"/>
      <c r="D21" s="30"/>
      <c r="E21" s="31">
        <f>E17-E18+100000-150000+50000</f>
        <v>680000</v>
      </c>
      <c r="H21" s="4"/>
      <c r="I21" s="2"/>
    </row>
    <row r="22" spans="1:9" ht="12.75" customHeight="1">
      <c r="A22" s="49" t="s">
        <v>15</v>
      </c>
      <c r="B22" s="33"/>
      <c r="C22" s="33"/>
      <c r="D22" s="34"/>
      <c r="E22" s="35"/>
      <c r="H22" s="4"/>
      <c r="I22" s="2"/>
    </row>
    <row r="23" spans="1:9" ht="12.75" customHeight="1">
      <c r="A23" s="50" t="s">
        <v>138</v>
      </c>
      <c r="B23" s="36"/>
      <c r="C23" s="36"/>
      <c r="D23" s="37"/>
      <c r="E23" s="38"/>
      <c r="H23" s="4"/>
      <c r="I23" s="2"/>
    </row>
    <row r="24" spans="1:9" ht="13.5" customHeight="1">
      <c r="A24" s="49" t="s">
        <v>74</v>
      </c>
      <c r="B24" s="33"/>
      <c r="C24" s="33"/>
      <c r="D24" s="34">
        <v>3</v>
      </c>
      <c r="E24" s="35">
        <f>ROUND(E21*D24/100,2)</f>
        <v>20400</v>
      </c>
      <c r="H24" s="4"/>
      <c r="I24" s="2"/>
    </row>
    <row r="25" spans="1:9" ht="11.25" customHeight="1">
      <c r="A25" s="50" t="s">
        <v>72</v>
      </c>
      <c r="B25" s="36"/>
      <c r="C25" s="36"/>
      <c r="D25" s="39"/>
      <c r="E25" s="38"/>
      <c r="H25" s="4"/>
      <c r="I25" s="2"/>
    </row>
    <row r="26" spans="1:9" ht="25.5">
      <c r="A26" s="22" t="s">
        <v>18</v>
      </c>
      <c r="B26" s="22"/>
      <c r="C26" s="22"/>
      <c r="D26" s="27" t="s">
        <v>24</v>
      </c>
      <c r="E26" s="31">
        <f>E21-E24</f>
        <v>659600</v>
      </c>
      <c r="H26" s="4"/>
      <c r="I26" s="2"/>
    </row>
    <row r="27" spans="1:9" ht="12.75">
      <c r="A27" s="40" t="s">
        <v>75</v>
      </c>
      <c r="B27" s="22"/>
      <c r="C27" s="22"/>
      <c r="D27" s="41">
        <f>SUM(D28:D40)</f>
        <v>100</v>
      </c>
      <c r="E27" s="51">
        <f>SUM(E28:E40)</f>
        <v>0</v>
      </c>
      <c r="H27" s="4"/>
      <c r="I27" s="2"/>
    </row>
    <row r="28" spans="1:9" ht="15.75" customHeight="1">
      <c r="A28" s="40" t="s">
        <v>17</v>
      </c>
      <c r="B28" s="27">
        <v>111</v>
      </c>
      <c r="C28" s="27">
        <v>211</v>
      </c>
      <c r="D28" s="43">
        <v>55</v>
      </c>
      <c r="E28" s="44"/>
      <c r="H28" s="2"/>
      <c r="I28" s="4"/>
    </row>
    <row r="29" spans="1:9" ht="12.75">
      <c r="A29" s="23" t="s">
        <v>92</v>
      </c>
      <c r="B29" s="53">
        <v>112</v>
      </c>
      <c r="C29" s="53">
        <v>212</v>
      </c>
      <c r="D29" s="54">
        <v>0.42</v>
      </c>
      <c r="E29" s="46"/>
      <c r="I29" s="4"/>
    </row>
    <row r="30" spans="1:9" ht="23.25">
      <c r="A30" s="55" t="s">
        <v>126</v>
      </c>
      <c r="B30" s="53">
        <v>112</v>
      </c>
      <c r="C30" s="53">
        <v>226</v>
      </c>
      <c r="D30" s="54">
        <v>0.97</v>
      </c>
      <c r="E30" s="46"/>
      <c r="I30" s="4"/>
    </row>
    <row r="31" spans="1:9" ht="23.25">
      <c r="A31" s="21" t="s">
        <v>127</v>
      </c>
      <c r="B31" s="27">
        <v>113</v>
      </c>
      <c r="C31" s="27">
        <v>226</v>
      </c>
      <c r="D31" s="47">
        <v>0.11</v>
      </c>
      <c r="E31" s="46"/>
      <c r="I31" s="4"/>
    </row>
    <row r="32" spans="1:9" ht="12.75">
      <c r="A32" s="40" t="s">
        <v>128</v>
      </c>
      <c r="B32" s="27">
        <v>119</v>
      </c>
      <c r="C32" s="27">
        <v>213</v>
      </c>
      <c r="D32" s="45">
        <f>ROUND(D28*0.302,2)</f>
        <v>16.61</v>
      </c>
      <c r="E32" s="44"/>
      <c r="H32" s="2"/>
      <c r="I32" s="4"/>
    </row>
    <row r="33" spans="1:9" ht="12.75">
      <c r="A33" s="22" t="s">
        <v>129</v>
      </c>
      <c r="B33" s="27">
        <v>244</v>
      </c>
      <c r="C33" s="27">
        <v>221</v>
      </c>
      <c r="D33" s="32">
        <v>1</v>
      </c>
      <c r="E33" s="46"/>
      <c r="H33" s="2"/>
      <c r="I33" s="4"/>
    </row>
    <row r="34" spans="1:9" ht="12.75">
      <c r="A34" s="22" t="s">
        <v>130</v>
      </c>
      <c r="B34" s="27">
        <v>244</v>
      </c>
      <c r="C34" s="27">
        <v>222</v>
      </c>
      <c r="D34" s="32">
        <v>1</v>
      </c>
      <c r="E34" s="46"/>
      <c r="H34" s="2"/>
      <c r="I34" s="4"/>
    </row>
    <row r="35" spans="1:9" ht="12.75">
      <c r="A35" s="22" t="s">
        <v>131</v>
      </c>
      <c r="B35" s="27">
        <v>244</v>
      </c>
      <c r="C35" s="27" t="s">
        <v>187</v>
      </c>
      <c r="D35" s="32">
        <v>0</v>
      </c>
      <c r="E35" s="46"/>
      <c r="I35" s="4"/>
    </row>
    <row r="36" spans="1:11" ht="12.75">
      <c r="A36" s="22" t="s">
        <v>132</v>
      </c>
      <c r="B36" s="27">
        <v>244</v>
      </c>
      <c r="C36" s="27">
        <v>224</v>
      </c>
      <c r="D36" s="32">
        <v>0.2</v>
      </c>
      <c r="E36" s="46"/>
      <c r="H36" s="2"/>
      <c r="I36" s="4"/>
      <c r="K36" s="2"/>
    </row>
    <row r="37" spans="1:9" ht="12.75">
      <c r="A37" s="40" t="s">
        <v>133</v>
      </c>
      <c r="B37" s="27">
        <v>244</v>
      </c>
      <c r="C37" s="27">
        <v>225</v>
      </c>
      <c r="D37" s="43">
        <v>7.7</v>
      </c>
      <c r="E37" s="44"/>
      <c r="H37" s="2"/>
      <c r="I37" s="4"/>
    </row>
    <row r="38" spans="1:9" ht="12.75">
      <c r="A38" s="22" t="s">
        <v>134</v>
      </c>
      <c r="B38" s="27">
        <v>244</v>
      </c>
      <c r="C38" s="27">
        <v>226</v>
      </c>
      <c r="D38" s="47">
        <v>6.49</v>
      </c>
      <c r="E38" s="46"/>
      <c r="H38" s="2"/>
      <c r="I38" s="4"/>
    </row>
    <row r="39" spans="1:9" ht="12.75">
      <c r="A39" s="22" t="s">
        <v>135</v>
      </c>
      <c r="B39" s="27">
        <v>244</v>
      </c>
      <c r="C39" s="27">
        <v>310</v>
      </c>
      <c r="D39" s="32">
        <v>5</v>
      </c>
      <c r="E39" s="46"/>
      <c r="I39" s="4"/>
    </row>
    <row r="40" spans="1:5" ht="12.75">
      <c r="A40" s="33" t="s">
        <v>157</v>
      </c>
      <c r="B40" s="27">
        <v>244</v>
      </c>
      <c r="C40" s="27" t="s">
        <v>158</v>
      </c>
      <c r="D40" s="129">
        <f>SUM(D41:D48)</f>
        <v>5.5</v>
      </c>
      <c r="E40" s="46">
        <f>SUM(E41:E48)</f>
        <v>0</v>
      </c>
    </row>
    <row r="41" spans="1:5" ht="12.75">
      <c r="A41" s="21" t="s">
        <v>159</v>
      </c>
      <c r="B41" s="128">
        <v>244</v>
      </c>
      <c r="C41" s="27">
        <v>341</v>
      </c>
      <c r="D41" s="129">
        <v>0</v>
      </c>
      <c r="E41" s="46"/>
    </row>
    <row r="42" spans="1:5" ht="12.75">
      <c r="A42" s="21" t="s">
        <v>160</v>
      </c>
      <c r="B42" s="128">
        <v>244</v>
      </c>
      <c r="C42" s="27">
        <v>342</v>
      </c>
      <c r="D42" s="129">
        <v>0</v>
      </c>
      <c r="E42" s="46"/>
    </row>
    <row r="43" spans="1:5" ht="12.75">
      <c r="A43" s="21" t="s">
        <v>161</v>
      </c>
      <c r="B43" s="128">
        <v>244</v>
      </c>
      <c r="C43" s="27">
        <v>343</v>
      </c>
      <c r="D43" s="129">
        <v>0</v>
      </c>
      <c r="E43" s="46"/>
    </row>
    <row r="44" spans="1:5" ht="12.75">
      <c r="A44" s="21" t="s">
        <v>162</v>
      </c>
      <c r="B44" s="128">
        <v>244</v>
      </c>
      <c r="C44" s="27">
        <v>344</v>
      </c>
      <c r="D44" s="129">
        <v>0</v>
      </c>
      <c r="E44" s="46"/>
    </row>
    <row r="45" spans="1:5" ht="12.75">
      <c r="A45" s="21" t="s">
        <v>163</v>
      </c>
      <c r="B45" s="128">
        <v>244</v>
      </c>
      <c r="C45" s="27">
        <v>345</v>
      </c>
      <c r="D45" s="129">
        <v>0</v>
      </c>
      <c r="E45" s="46"/>
    </row>
    <row r="46" spans="1:5" ht="12.75">
      <c r="A46" s="21" t="s">
        <v>164</v>
      </c>
      <c r="B46" s="128">
        <v>244</v>
      </c>
      <c r="C46" s="27">
        <v>346</v>
      </c>
      <c r="D46" s="129">
        <v>5.5</v>
      </c>
      <c r="E46" s="46"/>
    </row>
    <row r="47" spans="1:5" ht="12.75">
      <c r="A47" s="21" t="s">
        <v>165</v>
      </c>
      <c r="B47" s="128">
        <v>244</v>
      </c>
      <c r="C47" s="27">
        <v>347</v>
      </c>
      <c r="D47" s="129">
        <v>0</v>
      </c>
      <c r="E47" s="46"/>
    </row>
    <row r="48" spans="1:5" ht="12.75">
      <c r="A48" s="21" t="s">
        <v>166</v>
      </c>
      <c r="B48" s="128">
        <v>244</v>
      </c>
      <c r="C48" s="27">
        <v>349</v>
      </c>
      <c r="D48" s="129">
        <v>0</v>
      </c>
      <c r="E48" s="46"/>
    </row>
    <row r="49" spans="1:5" ht="15.75">
      <c r="A49" s="9" t="s">
        <v>20</v>
      </c>
      <c r="B49" s="5"/>
      <c r="C49" s="5"/>
      <c r="D49" s="6"/>
      <c r="E49" s="7"/>
    </row>
    <row r="50" spans="1:6" ht="34.5" customHeight="1">
      <c r="A50" s="146" t="s">
        <v>156</v>
      </c>
      <c r="B50" s="146"/>
      <c r="C50" s="146"/>
      <c r="D50" s="146"/>
      <c r="E50" s="146"/>
      <c r="F50" s="139"/>
    </row>
    <row r="51" spans="1:6" ht="14.25" customHeight="1">
      <c r="A51" s="136"/>
      <c r="B51" s="136"/>
      <c r="C51" s="136"/>
      <c r="D51" s="136"/>
      <c r="E51" s="136"/>
      <c r="F51" s="136"/>
    </row>
    <row r="52" spans="1:5" ht="15.75">
      <c r="A52" s="18" t="s">
        <v>93</v>
      </c>
      <c r="E52" s="8"/>
    </row>
    <row r="53" spans="1:5" ht="15.75">
      <c r="A53" s="17" t="s">
        <v>71</v>
      </c>
      <c r="E53" s="8"/>
    </row>
  </sheetData>
  <sheetProtection/>
  <mergeCells count="11">
    <mergeCell ref="A10:E10"/>
    <mergeCell ref="A11:E11"/>
    <mergeCell ref="A9:E9"/>
    <mergeCell ref="C14:C15"/>
    <mergeCell ref="A50:E50"/>
    <mergeCell ref="A7:E7"/>
    <mergeCell ref="A14:A15"/>
    <mergeCell ref="B14:B15"/>
    <mergeCell ref="D14:D15"/>
    <mergeCell ref="E14:E15"/>
    <mergeCell ref="A8:E8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zoomScalePageLayoutView="0" workbookViewId="0" topLeftCell="A1">
      <selection activeCell="E41" sqref="E41"/>
    </sheetView>
  </sheetViews>
  <sheetFormatPr defaultColWidth="8.875" defaultRowHeight="12.75"/>
  <cols>
    <col min="1" max="1" width="63.00390625" style="56" customWidth="1"/>
    <col min="2" max="2" width="7.00390625" style="56" customWidth="1"/>
    <col min="3" max="3" width="7.375" style="56" customWidth="1"/>
    <col min="4" max="4" width="9.00390625" style="56" customWidth="1"/>
    <col min="5" max="5" width="26.75390625" style="56" customWidth="1"/>
    <col min="6" max="6" width="8.875" style="56" customWidth="1"/>
    <col min="7" max="7" width="14.125" style="56" bestFit="1" customWidth="1"/>
    <col min="8" max="16384" width="8.875" style="56" customWidth="1"/>
  </cols>
  <sheetData>
    <row r="1" spans="2:5" ht="15.75">
      <c r="B1" s="57" t="s">
        <v>0</v>
      </c>
      <c r="C1" s="57"/>
      <c r="E1" s="58"/>
    </row>
    <row r="2" spans="2:5" ht="15.75">
      <c r="B2" s="59" t="s">
        <v>56</v>
      </c>
      <c r="C2" s="57"/>
      <c r="E2" s="58"/>
    </row>
    <row r="3" spans="2:5" ht="17.25" customHeight="1">
      <c r="B3" s="60" t="s">
        <v>58</v>
      </c>
      <c r="C3" s="57"/>
      <c r="E3" s="58"/>
    </row>
    <row r="4" spans="2:5" ht="15.75">
      <c r="B4" s="57" t="s">
        <v>38</v>
      </c>
      <c r="C4" s="57"/>
      <c r="E4" s="58"/>
    </row>
    <row r="5" spans="2:5" ht="15.75">
      <c r="B5" s="61" t="s">
        <v>57</v>
      </c>
      <c r="C5" s="57"/>
      <c r="E5" s="58"/>
    </row>
    <row r="6" spans="2:5" ht="13.5" customHeight="1">
      <c r="B6" s="57" t="s">
        <v>90</v>
      </c>
      <c r="C6" s="57"/>
      <c r="E6" s="58"/>
    </row>
    <row r="7" spans="1:5" ht="18.75">
      <c r="A7" s="62" t="s">
        <v>1</v>
      </c>
      <c r="E7" s="58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57" t="s">
        <v>67</v>
      </c>
      <c r="B9" s="157"/>
      <c r="C9" s="157"/>
      <c r="D9" s="157"/>
      <c r="E9" s="157"/>
    </row>
    <row r="10" spans="1:5" ht="15.75">
      <c r="A10" s="158" t="s">
        <v>186</v>
      </c>
      <c r="B10" s="158"/>
      <c r="C10" s="158"/>
      <c r="D10" s="158"/>
      <c r="E10" s="158"/>
    </row>
    <row r="11" spans="1:5" ht="14.25">
      <c r="A11" s="159" t="s">
        <v>28</v>
      </c>
      <c r="B11" s="159"/>
      <c r="C11" s="159"/>
      <c r="D11" s="159"/>
      <c r="E11" s="159"/>
    </row>
    <row r="12" spans="1:5" ht="15.75">
      <c r="A12" s="63"/>
      <c r="E12" s="58"/>
    </row>
    <row r="13" spans="1:5" ht="12.75">
      <c r="A13" s="64" t="s">
        <v>119</v>
      </c>
      <c r="E13" s="58"/>
    </row>
    <row r="14" spans="1:5" ht="12.75">
      <c r="A14" s="160" t="s">
        <v>3</v>
      </c>
      <c r="B14" s="162" t="s">
        <v>23</v>
      </c>
      <c r="C14" s="162" t="s">
        <v>22</v>
      </c>
      <c r="D14" s="164" t="s">
        <v>4</v>
      </c>
      <c r="E14" s="165" t="s">
        <v>5</v>
      </c>
    </row>
    <row r="15" spans="1:5" ht="12.75">
      <c r="A15" s="161" t="s">
        <v>3</v>
      </c>
      <c r="B15" s="163"/>
      <c r="C15" s="163"/>
      <c r="D15" s="164"/>
      <c r="E15" s="166" t="s">
        <v>6</v>
      </c>
    </row>
    <row r="16" spans="1:5" s="68" customFormat="1" ht="11.25">
      <c r="A16" s="66">
        <v>1</v>
      </c>
      <c r="B16" s="66">
        <v>2</v>
      </c>
      <c r="C16" s="66">
        <v>3</v>
      </c>
      <c r="D16" s="66">
        <v>4</v>
      </c>
      <c r="E16" s="67">
        <v>5</v>
      </c>
    </row>
    <row r="17" spans="1:9" ht="14.25" customHeight="1">
      <c r="A17" s="52" t="s">
        <v>81</v>
      </c>
      <c r="B17" s="53"/>
      <c r="C17" s="53"/>
      <c r="D17" s="69">
        <v>100</v>
      </c>
      <c r="E17" s="70">
        <v>0</v>
      </c>
      <c r="F17" s="71"/>
      <c r="G17" s="71"/>
      <c r="H17" s="71"/>
      <c r="I17" s="71"/>
    </row>
    <row r="18" spans="1:9" ht="27.75" customHeight="1">
      <c r="A18" s="52" t="s">
        <v>98</v>
      </c>
      <c r="B18" s="53"/>
      <c r="C18" s="53"/>
      <c r="D18" s="72">
        <f>32</f>
        <v>32</v>
      </c>
      <c r="E18" s="73">
        <f>ROUND($E$17*D18/100,2)</f>
        <v>0</v>
      </c>
      <c r="F18" s="71"/>
      <c r="G18" s="71"/>
      <c r="H18" s="71"/>
      <c r="I18" s="71"/>
    </row>
    <row r="19" spans="1:9" ht="13.5" customHeight="1">
      <c r="A19" s="52" t="s">
        <v>66</v>
      </c>
      <c r="B19" s="65"/>
      <c r="C19" s="65"/>
      <c r="D19" s="72">
        <v>10</v>
      </c>
      <c r="E19" s="73">
        <f>ROUND($E$17*D19/100,2)</f>
        <v>0</v>
      </c>
      <c r="F19" s="71"/>
      <c r="G19" s="71"/>
      <c r="H19" s="71"/>
      <c r="I19" s="71"/>
    </row>
    <row r="20" spans="1:9" ht="24.75" customHeight="1">
      <c r="A20" s="52" t="s">
        <v>35</v>
      </c>
      <c r="B20" s="53"/>
      <c r="C20" s="53"/>
      <c r="D20" s="74">
        <f>D17-D18-D19</f>
        <v>58</v>
      </c>
      <c r="E20" s="73">
        <f>E17-E18-E19</f>
        <v>0</v>
      </c>
      <c r="F20" s="71"/>
      <c r="G20" s="71"/>
      <c r="H20" s="71"/>
      <c r="I20" s="71"/>
    </row>
    <row r="21" spans="1:9" ht="24" customHeight="1">
      <c r="A21" s="52" t="s">
        <v>139</v>
      </c>
      <c r="B21" s="53"/>
      <c r="C21" s="53"/>
      <c r="D21" s="74"/>
      <c r="E21" s="73"/>
      <c r="F21" s="71"/>
      <c r="G21" s="71"/>
      <c r="H21" s="71"/>
      <c r="I21" s="71"/>
    </row>
    <row r="22" spans="1:9" ht="12" customHeight="1">
      <c r="A22" s="75" t="s">
        <v>15</v>
      </c>
      <c r="B22" s="76"/>
      <c r="C22" s="76"/>
      <c r="D22" s="77"/>
      <c r="E22" s="78">
        <v>70000</v>
      </c>
      <c r="F22" s="71"/>
      <c r="G22" s="71"/>
      <c r="H22" s="71"/>
      <c r="I22" s="71"/>
    </row>
    <row r="23" spans="1:9" ht="12" customHeight="1">
      <c r="A23" s="79" t="s">
        <v>143</v>
      </c>
      <c r="B23" s="80"/>
      <c r="C23" s="80"/>
      <c r="D23" s="81"/>
      <c r="E23" s="82"/>
      <c r="F23" s="71"/>
      <c r="G23" s="71"/>
      <c r="H23" s="71"/>
      <c r="I23" s="71"/>
    </row>
    <row r="24" spans="1:9" ht="13.5" customHeight="1">
      <c r="A24" s="75" t="s">
        <v>74</v>
      </c>
      <c r="B24" s="76"/>
      <c r="C24" s="76"/>
      <c r="D24" s="77">
        <v>3</v>
      </c>
      <c r="E24" s="78">
        <f>ROUND(E22*D24/100,2)</f>
        <v>2100</v>
      </c>
      <c r="F24" s="71"/>
      <c r="G24" s="71"/>
      <c r="H24" s="71"/>
      <c r="I24" s="71"/>
    </row>
    <row r="25" spans="1:9" ht="11.25" customHeight="1">
      <c r="A25" s="79" t="s">
        <v>19</v>
      </c>
      <c r="B25" s="80"/>
      <c r="C25" s="80"/>
      <c r="D25" s="83"/>
      <c r="E25" s="82"/>
      <c r="F25" s="71"/>
      <c r="G25" s="71"/>
      <c r="H25" s="71"/>
      <c r="I25" s="71"/>
    </row>
    <row r="26" spans="1:9" ht="25.5">
      <c r="A26" s="52" t="s">
        <v>18</v>
      </c>
      <c r="B26" s="53"/>
      <c r="C26" s="53"/>
      <c r="D26" s="53" t="s">
        <v>25</v>
      </c>
      <c r="E26" s="73">
        <f>E22-E24</f>
        <v>67900</v>
      </c>
      <c r="F26" s="71"/>
      <c r="G26" s="71"/>
      <c r="H26" s="71"/>
      <c r="I26" s="71"/>
    </row>
    <row r="27" spans="1:9" ht="12.75">
      <c r="A27" s="84" t="s">
        <v>75</v>
      </c>
      <c r="B27" s="53"/>
      <c r="C27" s="53"/>
      <c r="D27" s="69">
        <f>SUM(D28:D40)</f>
        <v>100</v>
      </c>
      <c r="E27" s="70">
        <f>SUM(E28:E40)</f>
        <v>0</v>
      </c>
      <c r="F27" s="71"/>
      <c r="G27" s="71"/>
      <c r="H27" s="71"/>
      <c r="I27" s="71"/>
    </row>
    <row r="28" spans="1:9" ht="15.75" customHeight="1">
      <c r="A28" s="84" t="s">
        <v>17</v>
      </c>
      <c r="B28" s="53">
        <v>111</v>
      </c>
      <c r="C28" s="53">
        <v>211</v>
      </c>
      <c r="D28" s="85">
        <v>55</v>
      </c>
      <c r="E28" s="86"/>
      <c r="F28" s="71"/>
      <c r="G28" s="71"/>
      <c r="H28" s="71"/>
      <c r="I28" s="71"/>
    </row>
    <row r="29" spans="1:9" ht="12.75">
      <c r="A29" s="23" t="s">
        <v>92</v>
      </c>
      <c r="B29" s="53">
        <v>112</v>
      </c>
      <c r="C29" s="53">
        <v>212</v>
      </c>
      <c r="D29" s="54">
        <v>0.42</v>
      </c>
      <c r="E29" s="87"/>
      <c r="F29" s="71"/>
      <c r="G29" s="71"/>
      <c r="H29" s="71"/>
      <c r="I29" s="71"/>
    </row>
    <row r="30" spans="1:9" ht="22.5">
      <c r="A30" s="55" t="s">
        <v>136</v>
      </c>
      <c r="B30" s="53">
        <v>112</v>
      </c>
      <c r="C30" s="53">
        <v>226</v>
      </c>
      <c r="D30" s="54">
        <v>0.97</v>
      </c>
      <c r="E30" s="87"/>
      <c r="F30" s="71"/>
      <c r="G30" s="71"/>
      <c r="H30" s="71"/>
      <c r="I30" s="71"/>
    </row>
    <row r="31" spans="1:9" ht="34.5">
      <c r="A31" s="55" t="s">
        <v>127</v>
      </c>
      <c r="B31" s="53">
        <v>113</v>
      </c>
      <c r="C31" s="53">
        <v>226</v>
      </c>
      <c r="D31" s="54">
        <v>0.11</v>
      </c>
      <c r="E31" s="87"/>
      <c r="F31" s="71"/>
      <c r="G31" s="71"/>
      <c r="H31" s="71"/>
      <c r="I31" s="71"/>
    </row>
    <row r="32" spans="1:9" ht="12.75">
      <c r="A32" s="84" t="s">
        <v>128</v>
      </c>
      <c r="B32" s="53">
        <v>119</v>
      </c>
      <c r="C32" s="53">
        <v>213</v>
      </c>
      <c r="D32" s="88">
        <f>ROUND(D28*0.302,2)</f>
        <v>16.61</v>
      </c>
      <c r="E32" s="86"/>
      <c r="F32" s="71"/>
      <c r="G32" s="71"/>
      <c r="H32" s="71"/>
      <c r="I32" s="71"/>
    </row>
    <row r="33" spans="1:9" ht="12.75">
      <c r="A33" s="52" t="s">
        <v>129</v>
      </c>
      <c r="B33" s="53">
        <v>244</v>
      </c>
      <c r="C33" s="53">
        <v>221</v>
      </c>
      <c r="D33" s="72">
        <v>1</v>
      </c>
      <c r="E33" s="87"/>
      <c r="F33" s="71"/>
      <c r="G33" s="71"/>
      <c r="H33" s="71"/>
      <c r="I33" s="71"/>
    </row>
    <row r="34" spans="1:9" ht="12.75">
      <c r="A34" s="52" t="s">
        <v>130</v>
      </c>
      <c r="B34" s="53">
        <v>244</v>
      </c>
      <c r="C34" s="53">
        <v>222</v>
      </c>
      <c r="D34" s="72">
        <v>1</v>
      </c>
      <c r="E34" s="87"/>
      <c r="F34" s="71"/>
      <c r="G34" s="71"/>
      <c r="H34" s="71"/>
      <c r="I34" s="71"/>
    </row>
    <row r="35" spans="1:9" ht="12.75">
      <c r="A35" s="52" t="s">
        <v>131</v>
      </c>
      <c r="B35" s="53">
        <v>244</v>
      </c>
      <c r="C35" s="53">
        <v>223</v>
      </c>
      <c r="D35" s="72">
        <v>0</v>
      </c>
      <c r="E35" s="87"/>
      <c r="F35" s="71"/>
      <c r="G35" s="71"/>
      <c r="H35" s="71"/>
      <c r="I35" s="71"/>
    </row>
    <row r="36" spans="1:11" ht="12.75">
      <c r="A36" s="52" t="s">
        <v>132</v>
      </c>
      <c r="B36" s="53">
        <v>244</v>
      </c>
      <c r="C36" s="53">
        <v>224</v>
      </c>
      <c r="D36" s="72">
        <v>0.2</v>
      </c>
      <c r="E36" s="87"/>
      <c r="F36" s="71"/>
      <c r="G36" s="71"/>
      <c r="H36" s="71"/>
      <c r="I36" s="71"/>
      <c r="K36" s="58"/>
    </row>
    <row r="37" spans="1:9" ht="12.75">
      <c r="A37" s="84" t="s">
        <v>133</v>
      </c>
      <c r="B37" s="53">
        <v>244</v>
      </c>
      <c r="C37" s="53">
        <v>225</v>
      </c>
      <c r="D37" s="85">
        <v>7.7</v>
      </c>
      <c r="E37" s="86"/>
      <c r="F37" s="71"/>
      <c r="G37" s="71"/>
      <c r="H37" s="71"/>
      <c r="I37" s="71"/>
    </row>
    <row r="38" spans="1:9" ht="12.75">
      <c r="A38" s="52" t="s">
        <v>134</v>
      </c>
      <c r="B38" s="53">
        <v>244</v>
      </c>
      <c r="C38" s="53">
        <v>226</v>
      </c>
      <c r="D38" s="54">
        <v>6.49</v>
      </c>
      <c r="E38" s="87"/>
      <c r="F38" s="71"/>
      <c r="G38" s="71"/>
      <c r="H38" s="71"/>
      <c r="I38" s="71"/>
    </row>
    <row r="39" spans="1:9" ht="12.75">
      <c r="A39" s="52" t="s">
        <v>135</v>
      </c>
      <c r="B39" s="53">
        <v>244</v>
      </c>
      <c r="C39" s="53">
        <v>310</v>
      </c>
      <c r="D39" s="72">
        <v>5</v>
      </c>
      <c r="E39" s="87"/>
      <c r="F39" s="71"/>
      <c r="G39" s="71"/>
      <c r="H39" s="71"/>
      <c r="I39" s="71"/>
    </row>
    <row r="40" spans="1:9" ht="12.75">
      <c r="A40" s="52" t="s">
        <v>157</v>
      </c>
      <c r="B40" s="53">
        <v>244</v>
      </c>
      <c r="C40" s="53" t="s">
        <v>158</v>
      </c>
      <c r="D40" s="72">
        <f>SUM(D41:D48)</f>
        <v>5.5</v>
      </c>
      <c r="E40" s="87">
        <f>SUM(E41:E48)</f>
        <v>0</v>
      </c>
      <c r="F40" s="71"/>
      <c r="G40" s="71"/>
      <c r="H40" s="71"/>
      <c r="I40" s="71"/>
    </row>
    <row r="41" spans="1:9" ht="25.5">
      <c r="A41" s="52" t="s">
        <v>159</v>
      </c>
      <c r="B41" s="53">
        <v>244</v>
      </c>
      <c r="C41" s="53">
        <v>341</v>
      </c>
      <c r="D41" s="72">
        <v>0</v>
      </c>
      <c r="E41" s="87"/>
      <c r="F41" s="71"/>
      <c r="G41" s="71"/>
      <c r="H41" s="71"/>
      <c r="I41" s="71"/>
    </row>
    <row r="42" spans="1:9" ht="12.75">
      <c r="A42" s="52" t="s">
        <v>160</v>
      </c>
      <c r="B42" s="53">
        <v>244</v>
      </c>
      <c r="C42" s="53">
        <v>342</v>
      </c>
      <c r="D42" s="72">
        <v>0</v>
      </c>
      <c r="E42" s="87"/>
      <c r="F42" s="71"/>
      <c r="G42" s="71"/>
      <c r="H42" s="71"/>
      <c r="I42" s="71"/>
    </row>
    <row r="43" spans="1:9" ht="12.75">
      <c r="A43" s="52" t="s">
        <v>161</v>
      </c>
      <c r="B43" s="53">
        <v>244</v>
      </c>
      <c r="C43" s="53">
        <v>343</v>
      </c>
      <c r="D43" s="72">
        <v>0</v>
      </c>
      <c r="E43" s="87"/>
      <c r="F43" s="71"/>
      <c r="G43" s="71"/>
      <c r="H43" s="71"/>
      <c r="I43" s="71"/>
    </row>
    <row r="44" spans="1:9" ht="12.75">
      <c r="A44" s="52" t="s">
        <v>162</v>
      </c>
      <c r="B44" s="53">
        <v>244</v>
      </c>
      <c r="C44" s="53">
        <v>344</v>
      </c>
      <c r="D44" s="72">
        <v>0</v>
      </c>
      <c r="E44" s="87"/>
      <c r="F44" s="71"/>
      <c r="G44" s="71"/>
      <c r="H44" s="71"/>
      <c r="I44" s="71"/>
    </row>
    <row r="45" spans="1:9" ht="12.75">
      <c r="A45" s="52" t="s">
        <v>163</v>
      </c>
      <c r="B45" s="53">
        <v>244</v>
      </c>
      <c r="C45" s="53">
        <v>345</v>
      </c>
      <c r="D45" s="72">
        <v>0</v>
      </c>
      <c r="E45" s="87"/>
      <c r="F45" s="71"/>
      <c r="G45" s="71"/>
      <c r="H45" s="71"/>
      <c r="I45" s="71"/>
    </row>
    <row r="46" spans="1:9" ht="12.75">
      <c r="A46" s="52" t="s">
        <v>164</v>
      </c>
      <c r="B46" s="53">
        <v>244</v>
      </c>
      <c r="C46" s="53">
        <v>346</v>
      </c>
      <c r="D46" s="72">
        <v>5.5</v>
      </c>
      <c r="E46" s="87"/>
      <c r="F46" s="71"/>
      <c r="G46" s="71"/>
      <c r="H46" s="71"/>
      <c r="I46" s="71"/>
    </row>
    <row r="47" spans="1:9" ht="25.5">
      <c r="A47" s="52" t="s">
        <v>165</v>
      </c>
      <c r="B47" s="53">
        <v>244</v>
      </c>
      <c r="C47" s="53">
        <v>347</v>
      </c>
      <c r="D47" s="72">
        <v>0</v>
      </c>
      <c r="E47" s="87"/>
      <c r="F47" s="71"/>
      <c r="G47" s="71"/>
      <c r="H47" s="71"/>
      <c r="I47" s="71"/>
    </row>
    <row r="48" spans="1:9" ht="25.5">
      <c r="A48" s="52" t="s">
        <v>166</v>
      </c>
      <c r="B48" s="53">
        <v>244</v>
      </c>
      <c r="C48" s="53">
        <v>349</v>
      </c>
      <c r="D48" s="72">
        <v>0</v>
      </c>
      <c r="E48" s="87"/>
      <c r="F48" s="71"/>
      <c r="G48" s="71"/>
      <c r="H48" s="71"/>
      <c r="I48" s="71"/>
    </row>
    <row r="49" spans="1:9" ht="15.75">
      <c r="A49" s="89" t="s">
        <v>20</v>
      </c>
      <c r="B49" s="90"/>
      <c r="C49" s="90"/>
      <c r="D49" s="91"/>
      <c r="E49" s="92"/>
      <c r="F49" s="71"/>
      <c r="G49" s="71"/>
      <c r="H49" s="71"/>
      <c r="I49" s="71"/>
    </row>
    <row r="50" spans="1:9" ht="31.5" customHeight="1">
      <c r="A50" s="155" t="s">
        <v>156</v>
      </c>
      <c r="B50" s="155"/>
      <c r="C50" s="155"/>
      <c r="D50" s="155"/>
      <c r="E50" s="155"/>
      <c r="F50" s="138"/>
      <c r="G50" s="71"/>
      <c r="H50" s="71"/>
      <c r="I50" s="71"/>
    </row>
    <row r="51" spans="1:9" ht="15" customHeight="1">
      <c r="A51" s="137"/>
      <c r="B51" s="137"/>
      <c r="C51" s="137"/>
      <c r="D51" s="137"/>
      <c r="E51" s="137"/>
      <c r="F51" s="137"/>
      <c r="G51" s="71"/>
      <c r="H51" s="71"/>
      <c r="I51" s="71"/>
    </row>
    <row r="52" spans="1:5" ht="15.75">
      <c r="A52" s="59" t="s">
        <v>94</v>
      </c>
      <c r="E52" s="94"/>
    </row>
    <row r="53" spans="1:5" ht="15.75">
      <c r="A53" s="61" t="s">
        <v>73</v>
      </c>
      <c r="E53" s="94"/>
    </row>
  </sheetData>
  <sheetProtection/>
  <mergeCells count="10">
    <mergeCell ref="A50:E50"/>
    <mergeCell ref="A8:E8"/>
    <mergeCell ref="A9:E9"/>
    <mergeCell ref="A10:E10"/>
    <mergeCell ref="A11:E11"/>
    <mergeCell ref="A14:A15"/>
    <mergeCell ref="B14:B15"/>
    <mergeCell ref="D14:D15"/>
    <mergeCell ref="E14:E15"/>
    <mergeCell ref="C14:C1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90" zoomScaleNormal="90" workbookViewId="0" topLeftCell="A28">
      <selection activeCell="E28" sqref="E28"/>
    </sheetView>
  </sheetViews>
  <sheetFormatPr defaultColWidth="8.875" defaultRowHeight="12.75"/>
  <cols>
    <col min="1" max="1" width="52.125" style="56" customWidth="1"/>
    <col min="2" max="2" width="8.875" style="56" customWidth="1"/>
    <col min="3" max="3" width="7.375" style="56" customWidth="1"/>
    <col min="4" max="4" width="9.125" style="56" customWidth="1"/>
    <col min="5" max="5" width="31.00390625" style="56" customWidth="1"/>
    <col min="6" max="6" width="8.875" style="56" customWidth="1"/>
    <col min="7" max="7" width="18.125" style="56" bestFit="1" customWidth="1"/>
    <col min="8" max="8" width="8.875" style="56" customWidth="1"/>
    <col min="9" max="9" width="10.75390625" style="95" bestFit="1" customWidth="1"/>
    <col min="10" max="16384" width="8.875" style="56" customWidth="1"/>
  </cols>
  <sheetData>
    <row r="1" spans="2:5" ht="15.75">
      <c r="B1" s="57" t="s">
        <v>0</v>
      </c>
      <c r="C1" s="57"/>
      <c r="E1" s="58"/>
    </row>
    <row r="2" spans="2:5" ht="15.75">
      <c r="B2" s="59" t="s">
        <v>56</v>
      </c>
      <c r="C2" s="57"/>
      <c r="E2" s="58"/>
    </row>
    <row r="3" spans="2:5" ht="15.75">
      <c r="B3" s="60" t="s">
        <v>58</v>
      </c>
      <c r="C3" s="57"/>
      <c r="E3" s="58"/>
    </row>
    <row r="4" spans="2:5" ht="15.75">
      <c r="B4" s="57" t="s">
        <v>38</v>
      </c>
      <c r="C4" s="57"/>
      <c r="E4" s="58"/>
    </row>
    <row r="5" spans="2:5" ht="15.75">
      <c r="B5" s="61" t="s">
        <v>57</v>
      </c>
      <c r="C5" s="57"/>
      <c r="E5" s="58"/>
    </row>
    <row r="6" spans="2:5" ht="15.75">
      <c r="B6" s="57" t="s">
        <v>90</v>
      </c>
      <c r="C6" s="57"/>
      <c r="E6" s="58"/>
    </row>
    <row r="7" spans="1:5" ht="18.75">
      <c r="A7" s="62" t="s">
        <v>1</v>
      </c>
      <c r="E7" s="58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57" t="s">
        <v>67</v>
      </c>
      <c r="B9" s="157"/>
      <c r="C9" s="157"/>
      <c r="D9" s="157"/>
      <c r="E9" s="157"/>
    </row>
    <row r="10" spans="1:5" ht="15.75">
      <c r="A10" s="158" t="s">
        <v>186</v>
      </c>
      <c r="B10" s="158"/>
      <c r="C10" s="158"/>
      <c r="D10" s="158"/>
      <c r="E10" s="158"/>
    </row>
    <row r="11" spans="1:5" ht="14.25">
      <c r="A11" s="159" t="s">
        <v>46</v>
      </c>
      <c r="B11" s="159"/>
      <c r="C11" s="159"/>
      <c r="D11" s="159"/>
      <c r="E11" s="159"/>
    </row>
    <row r="12" spans="1:5" ht="15.75">
      <c r="A12" s="63"/>
      <c r="E12" s="58"/>
    </row>
    <row r="13" spans="1:5" ht="12.75">
      <c r="A13" s="64" t="s">
        <v>109</v>
      </c>
      <c r="E13" s="58"/>
    </row>
    <row r="14" spans="1:5" ht="12.75">
      <c r="A14" s="160" t="s">
        <v>3</v>
      </c>
      <c r="B14" s="162" t="s">
        <v>23</v>
      </c>
      <c r="C14" s="162" t="s">
        <v>22</v>
      </c>
      <c r="D14" s="164" t="s">
        <v>4</v>
      </c>
      <c r="E14" s="165" t="s">
        <v>5</v>
      </c>
    </row>
    <row r="15" spans="1:10" ht="12.75">
      <c r="A15" s="160"/>
      <c r="B15" s="163"/>
      <c r="C15" s="163"/>
      <c r="D15" s="164"/>
      <c r="E15" s="165"/>
      <c r="F15" s="71"/>
      <c r="G15" s="71"/>
      <c r="H15" s="71"/>
      <c r="I15" s="71"/>
      <c r="J15" s="71"/>
    </row>
    <row r="16" spans="1:10" s="68" customFormat="1" ht="11.25">
      <c r="A16" s="66">
        <v>1</v>
      </c>
      <c r="B16" s="66">
        <v>2</v>
      </c>
      <c r="C16" s="66">
        <v>3</v>
      </c>
      <c r="D16" s="66">
        <v>4</v>
      </c>
      <c r="E16" s="67">
        <v>5</v>
      </c>
      <c r="F16" s="96"/>
      <c r="G16" s="96"/>
      <c r="H16" s="96"/>
      <c r="I16" s="96"/>
      <c r="J16" s="96"/>
    </row>
    <row r="17" spans="1:10" ht="15.75" customHeight="1">
      <c r="A17" s="97" t="s">
        <v>7</v>
      </c>
      <c r="B17" s="52"/>
      <c r="C17" s="52"/>
      <c r="D17" s="74">
        <v>100</v>
      </c>
      <c r="E17" s="73">
        <v>500000</v>
      </c>
      <c r="F17" s="71"/>
      <c r="G17" s="71"/>
      <c r="H17" s="71"/>
      <c r="I17" s="71"/>
      <c r="J17" s="71"/>
    </row>
    <row r="18" spans="1:10" ht="25.5">
      <c r="A18" s="52" t="s">
        <v>97</v>
      </c>
      <c r="B18" s="52"/>
      <c r="C18" s="52"/>
      <c r="D18" s="72">
        <f>42</f>
        <v>42</v>
      </c>
      <c r="E18" s="73">
        <f>ROUND($E$17*D18/100,2)</f>
        <v>210000</v>
      </c>
      <c r="F18" s="71"/>
      <c r="G18" s="71"/>
      <c r="H18" s="71"/>
      <c r="I18" s="71"/>
      <c r="J18" s="71"/>
    </row>
    <row r="19" spans="1:10" ht="12.75">
      <c r="A19" s="97" t="s">
        <v>66</v>
      </c>
      <c r="B19" s="52"/>
      <c r="C19" s="52"/>
      <c r="D19" s="74">
        <v>10</v>
      </c>
      <c r="E19" s="73">
        <f>E17*D19/100</f>
        <v>50000</v>
      </c>
      <c r="F19" s="71"/>
      <c r="G19" s="71"/>
      <c r="H19" s="71"/>
      <c r="I19" s="71"/>
      <c r="J19" s="71"/>
    </row>
    <row r="20" spans="1:10" ht="25.5">
      <c r="A20" s="97" t="s">
        <v>35</v>
      </c>
      <c r="B20" s="52"/>
      <c r="C20" s="52"/>
      <c r="D20" s="74">
        <f>D17-D18-D19</f>
        <v>48</v>
      </c>
      <c r="E20" s="73">
        <f>E17-E18-E19</f>
        <v>240000</v>
      </c>
      <c r="F20" s="71"/>
      <c r="G20" s="71"/>
      <c r="H20" s="71"/>
      <c r="I20" s="71"/>
      <c r="J20" s="71"/>
    </row>
    <row r="21" spans="1:10" ht="12.75">
      <c r="A21" s="98" t="s">
        <v>36</v>
      </c>
      <c r="B21" s="99"/>
      <c r="C21" s="99"/>
      <c r="D21" s="77"/>
      <c r="E21" s="78">
        <v>240000</v>
      </c>
      <c r="F21" s="71"/>
      <c r="G21" s="71"/>
      <c r="H21" s="71"/>
      <c r="I21" s="71"/>
      <c r="J21" s="71"/>
    </row>
    <row r="22" spans="1:10" ht="12.75">
      <c r="A22" s="100" t="s">
        <v>63</v>
      </c>
      <c r="B22" s="101"/>
      <c r="C22" s="101"/>
      <c r="D22" s="81"/>
      <c r="E22" s="82"/>
      <c r="F22" s="71"/>
      <c r="G22" s="71"/>
      <c r="H22" s="71"/>
      <c r="I22" s="71"/>
      <c r="J22" s="71"/>
    </row>
    <row r="23" spans="1:10" ht="12.75">
      <c r="A23" s="102" t="s">
        <v>15</v>
      </c>
      <c r="B23" s="99"/>
      <c r="C23" s="99"/>
      <c r="D23" s="77"/>
      <c r="E23" s="78"/>
      <c r="F23" s="71"/>
      <c r="G23" s="71"/>
      <c r="H23" s="71"/>
      <c r="I23" s="71"/>
      <c r="J23" s="71"/>
    </row>
    <row r="24" spans="1:10" ht="12.75">
      <c r="A24" s="100" t="s">
        <v>138</v>
      </c>
      <c r="B24" s="101"/>
      <c r="C24" s="101"/>
      <c r="D24" s="81"/>
      <c r="E24" s="82"/>
      <c r="F24" s="71"/>
      <c r="G24" s="71"/>
      <c r="H24" s="71"/>
      <c r="I24" s="71"/>
      <c r="J24" s="71"/>
    </row>
    <row r="25" spans="1:10" ht="12.75">
      <c r="A25" s="98" t="s">
        <v>37</v>
      </c>
      <c r="B25" s="99"/>
      <c r="C25" s="99"/>
      <c r="D25" s="77">
        <v>3</v>
      </c>
      <c r="E25" s="78">
        <f>ROUND(E21*D25/100,2)</f>
        <v>7200</v>
      </c>
      <c r="F25" s="71"/>
      <c r="G25" s="71"/>
      <c r="H25" s="71"/>
      <c r="I25" s="71"/>
      <c r="J25" s="71"/>
    </row>
    <row r="26" spans="1:10" ht="12" customHeight="1">
      <c r="A26" s="103" t="s">
        <v>16</v>
      </c>
      <c r="B26" s="101"/>
      <c r="C26" s="101"/>
      <c r="D26" s="83"/>
      <c r="E26" s="82"/>
      <c r="F26" s="71"/>
      <c r="G26" s="71"/>
      <c r="H26" s="71"/>
      <c r="I26" s="71"/>
      <c r="J26" s="71"/>
    </row>
    <row r="27" spans="1:10" ht="24.75" customHeight="1">
      <c r="A27" s="97" t="s">
        <v>18</v>
      </c>
      <c r="B27" s="53"/>
      <c r="C27" s="53"/>
      <c r="D27" s="74" t="s">
        <v>24</v>
      </c>
      <c r="E27" s="73">
        <f>E21-E25</f>
        <v>232800</v>
      </c>
      <c r="F27" s="71"/>
      <c r="G27" s="71"/>
      <c r="H27" s="71"/>
      <c r="I27" s="71"/>
      <c r="J27" s="71"/>
    </row>
    <row r="28" spans="1:10" ht="14.25" customHeight="1">
      <c r="A28" s="104" t="s">
        <v>27</v>
      </c>
      <c r="B28" s="84"/>
      <c r="C28" s="84"/>
      <c r="D28" s="134">
        <f>SUM(D29:D41)</f>
        <v>100</v>
      </c>
      <c r="E28" s="70">
        <f>SUM(E29:E41)</f>
        <v>0</v>
      </c>
      <c r="F28" s="71"/>
      <c r="G28" s="71"/>
      <c r="H28" s="71"/>
      <c r="I28" s="71"/>
      <c r="J28" s="71"/>
    </row>
    <row r="29" spans="1:10" ht="12.75">
      <c r="A29" s="104" t="s">
        <v>17</v>
      </c>
      <c r="B29" s="53">
        <v>111</v>
      </c>
      <c r="C29" s="53">
        <v>211</v>
      </c>
      <c r="D29" s="88">
        <v>55</v>
      </c>
      <c r="E29" s="86"/>
      <c r="F29" s="71"/>
      <c r="G29" s="71"/>
      <c r="H29" s="71"/>
      <c r="I29" s="71"/>
      <c r="J29" s="71"/>
    </row>
    <row r="30" spans="1:10" ht="12.75">
      <c r="A30" s="23" t="s">
        <v>92</v>
      </c>
      <c r="B30" s="105">
        <v>112</v>
      </c>
      <c r="C30" s="105">
        <v>212</v>
      </c>
      <c r="D30" s="106">
        <v>0.42</v>
      </c>
      <c r="E30" s="107"/>
      <c r="F30" s="71"/>
      <c r="G30" s="71"/>
      <c r="H30" s="71"/>
      <c r="I30" s="71"/>
      <c r="J30" s="71"/>
    </row>
    <row r="31" spans="1:10" ht="33.75">
      <c r="A31" s="55" t="s">
        <v>137</v>
      </c>
      <c r="B31" s="105">
        <v>112</v>
      </c>
      <c r="C31" s="105">
        <v>226</v>
      </c>
      <c r="D31" s="106">
        <v>0.97</v>
      </c>
      <c r="E31" s="107"/>
      <c r="F31" s="71"/>
      <c r="G31" s="71"/>
      <c r="H31" s="71"/>
      <c r="I31" s="71"/>
      <c r="J31" s="71"/>
    </row>
    <row r="32" spans="1:10" ht="34.5">
      <c r="A32" s="55" t="s">
        <v>127</v>
      </c>
      <c r="B32" s="105">
        <v>113</v>
      </c>
      <c r="C32" s="105">
        <v>226</v>
      </c>
      <c r="D32" s="106">
        <v>0.11</v>
      </c>
      <c r="E32" s="107"/>
      <c r="F32" s="71"/>
      <c r="G32" s="71"/>
      <c r="H32" s="71"/>
      <c r="I32" s="71"/>
      <c r="J32" s="71"/>
    </row>
    <row r="33" spans="1:10" ht="12.75">
      <c r="A33" s="104" t="s">
        <v>128</v>
      </c>
      <c r="B33" s="53">
        <v>119</v>
      </c>
      <c r="C33" s="53">
        <v>213</v>
      </c>
      <c r="D33" s="88">
        <f>ROUND(D29*0.302,2)</f>
        <v>16.61</v>
      </c>
      <c r="E33" s="86"/>
      <c r="F33" s="71"/>
      <c r="G33" s="71"/>
      <c r="H33" s="71"/>
      <c r="I33" s="71"/>
      <c r="J33" s="71"/>
    </row>
    <row r="34" spans="1:10" ht="12.75">
      <c r="A34" s="97" t="s">
        <v>129</v>
      </c>
      <c r="B34" s="53">
        <v>244</v>
      </c>
      <c r="C34" s="53">
        <v>221</v>
      </c>
      <c r="D34" s="54">
        <v>1</v>
      </c>
      <c r="E34" s="87"/>
      <c r="F34" s="71"/>
      <c r="G34" s="71"/>
      <c r="H34" s="71"/>
      <c r="I34" s="71"/>
      <c r="J34" s="71"/>
    </row>
    <row r="35" spans="1:10" ht="12.75">
      <c r="A35" s="97" t="s">
        <v>130</v>
      </c>
      <c r="B35" s="53">
        <v>244</v>
      </c>
      <c r="C35" s="53">
        <v>222</v>
      </c>
      <c r="D35" s="54">
        <v>1</v>
      </c>
      <c r="E35" s="87"/>
      <c r="F35" s="71"/>
      <c r="G35" s="71"/>
      <c r="H35" s="71"/>
      <c r="I35" s="71"/>
      <c r="J35" s="71"/>
    </row>
    <row r="36" spans="1:10" ht="12.75">
      <c r="A36" s="97" t="s">
        <v>131</v>
      </c>
      <c r="B36" s="53">
        <v>244</v>
      </c>
      <c r="C36" s="53">
        <v>223</v>
      </c>
      <c r="D36" s="54">
        <v>0</v>
      </c>
      <c r="E36" s="87"/>
      <c r="F36" s="71"/>
      <c r="G36" s="71"/>
      <c r="H36" s="71"/>
      <c r="I36" s="71"/>
      <c r="J36" s="71"/>
    </row>
    <row r="37" spans="1:11" ht="12.75">
      <c r="A37" s="97" t="s">
        <v>132</v>
      </c>
      <c r="B37" s="53">
        <v>244</v>
      </c>
      <c r="C37" s="53">
        <v>224</v>
      </c>
      <c r="D37" s="54">
        <v>0.2</v>
      </c>
      <c r="E37" s="87"/>
      <c r="F37" s="71"/>
      <c r="G37" s="71"/>
      <c r="H37" s="71"/>
      <c r="I37" s="71"/>
      <c r="J37" s="71"/>
      <c r="K37" s="58"/>
    </row>
    <row r="38" spans="1:10" ht="12.75">
      <c r="A38" s="104" t="s">
        <v>133</v>
      </c>
      <c r="B38" s="53">
        <v>244</v>
      </c>
      <c r="C38" s="53">
        <v>225</v>
      </c>
      <c r="D38" s="88">
        <v>7.7</v>
      </c>
      <c r="E38" s="86"/>
      <c r="F38" s="71"/>
      <c r="G38" s="71"/>
      <c r="H38" s="71"/>
      <c r="I38" s="71"/>
      <c r="J38" s="71"/>
    </row>
    <row r="39" spans="1:10" ht="12.75">
      <c r="A39" s="97" t="s">
        <v>134</v>
      </c>
      <c r="B39" s="53">
        <v>244</v>
      </c>
      <c r="C39" s="53">
        <v>226</v>
      </c>
      <c r="D39" s="54">
        <v>6.49</v>
      </c>
      <c r="E39" s="87"/>
      <c r="F39" s="71"/>
      <c r="G39" s="71"/>
      <c r="H39" s="71"/>
      <c r="I39" s="71"/>
      <c r="J39" s="71"/>
    </row>
    <row r="40" spans="1:10" ht="12.75">
      <c r="A40" s="97" t="s">
        <v>135</v>
      </c>
      <c r="B40" s="53">
        <v>244</v>
      </c>
      <c r="C40" s="53">
        <v>310</v>
      </c>
      <c r="D40" s="54">
        <v>5</v>
      </c>
      <c r="E40" s="87"/>
      <c r="F40" s="71"/>
      <c r="G40" s="71"/>
      <c r="H40" s="71"/>
      <c r="I40" s="71"/>
      <c r="J40" s="71"/>
    </row>
    <row r="41" spans="1:10" ht="12.75">
      <c r="A41" s="97" t="s">
        <v>157</v>
      </c>
      <c r="B41" s="53">
        <v>244</v>
      </c>
      <c r="C41" s="53" t="s">
        <v>158</v>
      </c>
      <c r="D41" s="54">
        <f>SUM(D42:D49)</f>
        <v>5.5</v>
      </c>
      <c r="E41" s="87">
        <f>SUM(E42:E49)</f>
        <v>0</v>
      </c>
      <c r="F41" s="71"/>
      <c r="G41" s="71"/>
      <c r="H41" s="71"/>
      <c r="I41" s="71"/>
      <c r="J41" s="71"/>
    </row>
    <row r="42" spans="1:10" ht="25.5">
      <c r="A42" s="97" t="s">
        <v>159</v>
      </c>
      <c r="B42" s="53">
        <v>244</v>
      </c>
      <c r="C42" s="53">
        <v>341</v>
      </c>
      <c r="D42" s="54">
        <v>0</v>
      </c>
      <c r="E42" s="87"/>
      <c r="F42" s="71"/>
      <c r="G42" s="71"/>
      <c r="H42" s="71"/>
      <c r="I42" s="71"/>
      <c r="J42" s="71"/>
    </row>
    <row r="43" spans="1:10" ht="12.75">
      <c r="A43" s="97" t="s">
        <v>160</v>
      </c>
      <c r="B43" s="53">
        <v>244</v>
      </c>
      <c r="C43" s="53">
        <v>342</v>
      </c>
      <c r="D43" s="54">
        <v>0</v>
      </c>
      <c r="E43" s="87"/>
      <c r="F43" s="71"/>
      <c r="G43" s="71"/>
      <c r="H43" s="71"/>
      <c r="I43" s="71"/>
      <c r="J43" s="71"/>
    </row>
    <row r="44" spans="1:10" ht="12.75">
      <c r="A44" s="97" t="s">
        <v>161</v>
      </c>
      <c r="B44" s="53">
        <v>244</v>
      </c>
      <c r="C44" s="53">
        <v>343</v>
      </c>
      <c r="D44" s="54">
        <v>0</v>
      </c>
      <c r="E44" s="87"/>
      <c r="F44" s="71"/>
      <c r="G44" s="71"/>
      <c r="H44" s="71"/>
      <c r="I44" s="71"/>
      <c r="J44" s="71"/>
    </row>
    <row r="45" spans="1:10" ht="12.75">
      <c r="A45" s="97" t="s">
        <v>162</v>
      </c>
      <c r="B45" s="53">
        <v>244</v>
      </c>
      <c r="C45" s="53">
        <v>344</v>
      </c>
      <c r="D45" s="54">
        <v>0</v>
      </c>
      <c r="E45" s="87"/>
      <c r="F45" s="71"/>
      <c r="G45" s="71"/>
      <c r="H45" s="71"/>
      <c r="I45" s="71"/>
      <c r="J45" s="71"/>
    </row>
    <row r="46" spans="1:10" ht="12.75">
      <c r="A46" s="97" t="s">
        <v>163</v>
      </c>
      <c r="B46" s="53">
        <v>244</v>
      </c>
      <c r="C46" s="53">
        <v>345</v>
      </c>
      <c r="D46" s="54">
        <v>0</v>
      </c>
      <c r="E46" s="87"/>
      <c r="F46" s="71"/>
      <c r="G46" s="71"/>
      <c r="H46" s="71"/>
      <c r="I46" s="71"/>
      <c r="J46" s="71"/>
    </row>
    <row r="47" spans="1:10" ht="12.75">
      <c r="A47" s="97" t="s">
        <v>164</v>
      </c>
      <c r="B47" s="53">
        <v>244</v>
      </c>
      <c r="C47" s="53">
        <v>346</v>
      </c>
      <c r="D47" s="54">
        <v>5.5</v>
      </c>
      <c r="E47" s="87"/>
      <c r="F47" s="71"/>
      <c r="G47" s="71"/>
      <c r="H47" s="71"/>
      <c r="I47" s="71"/>
      <c r="J47" s="71"/>
    </row>
    <row r="48" spans="1:10" ht="25.5">
      <c r="A48" s="97" t="s">
        <v>165</v>
      </c>
      <c r="B48" s="53">
        <v>244</v>
      </c>
      <c r="C48" s="53">
        <v>347</v>
      </c>
      <c r="D48" s="54">
        <v>0</v>
      </c>
      <c r="E48" s="87"/>
      <c r="F48" s="71"/>
      <c r="G48" s="71"/>
      <c r="H48" s="71"/>
      <c r="I48" s="71"/>
      <c r="J48" s="71"/>
    </row>
    <row r="49" spans="1:10" ht="25.5">
      <c r="A49" s="97" t="s">
        <v>166</v>
      </c>
      <c r="B49" s="53">
        <v>244</v>
      </c>
      <c r="C49" s="53">
        <v>349</v>
      </c>
      <c r="D49" s="54">
        <v>0</v>
      </c>
      <c r="E49" s="87"/>
      <c r="F49" s="71"/>
      <c r="G49" s="71"/>
      <c r="H49" s="71"/>
      <c r="I49" s="71"/>
      <c r="J49" s="71"/>
    </row>
    <row r="50" spans="1:10" ht="15.75">
      <c r="A50" s="89" t="s">
        <v>20</v>
      </c>
      <c r="B50" s="90"/>
      <c r="C50" s="90"/>
      <c r="D50" s="91"/>
      <c r="E50" s="92"/>
      <c r="F50" s="71"/>
      <c r="G50" s="71"/>
      <c r="H50" s="71"/>
      <c r="I50" s="71"/>
      <c r="J50" s="71"/>
    </row>
    <row r="51" spans="1:6" ht="30.75" customHeight="1">
      <c r="A51" s="155" t="s">
        <v>156</v>
      </c>
      <c r="B51" s="155"/>
      <c r="C51" s="155"/>
      <c r="D51" s="155"/>
      <c r="E51" s="155"/>
      <c r="F51" s="138"/>
    </row>
    <row r="52" spans="1:6" ht="15">
      <c r="A52" s="135"/>
      <c r="B52" s="135"/>
      <c r="C52" s="135"/>
      <c r="D52" s="135"/>
      <c r="E52" s="135"/>
      <c r="F52" s="135"/>
    </row>
    <row r="53" spans="1:5" ht="15.75">
      <c r="A53" s="59" t="s">
        <v>95</v>
      </c>
      <c r="E53" s="94"/>
    </row>
    <row r="54" ht="12.75">
      <c r="A54" s="59" t="s">
        <v>41</v>
      </c>
    </row>
    <row r="55" ht="12.75">
      <c r="A55" s="59" t="s">
        <v>47</v>
      </c>
    </row>
  </sheetData>
  <sheetProtection/>
  <mergeCells count="10">
    <mergeCell ref="A51:E51"/>
    <mergeCell ref="A14:A15"/>
    <mergeCell ref="B14:B15"/>
    <mergeCell ref="D14:D15"/>
    <mergeCell ref="E14:E15"/>
    <mergeCell ref="A8:E8"/>
    <mergeCell ref="A10:E10"/>
    <mergeCell ref="A11:E11"/>
    <mergeCell ref="A9:E9"/>
    <mergeCell ref="C14:C15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selection activeCell="A11" sqref="A11:E11"/>
    </sheetView>
  </sheetViews>
  <sheetFormatPr defaultColWidth="8.875" defaultRowHeight="12.75"/>
  <cols>
    <col min="1" max="1" width="77.75390625" style="56" customWidth="1"/>
    <col min="2" max="2" width="8.875" style="56" customWidth="1"/>
    <col min="3" max="3" width="7.375" style="56" customWidth="1"/>
    <col min="4" max="4" width="9.125" style="56" customWidth="1"/>
    <col min="5" max="5" width="11.875" style="56" customWidth="1"/>
    <col min="6" max="6" width="8.875" style="56" customWidth="1"/>
    <col min="7" max="7" width="12.625" style="56" bestFit="1" customWidth="1"/>
    <col min="8" max="8" width="8.875" style="56" customWidth="1"/>
    <col min="9" max="9" width="10.75390625" style="95" bestFit="1" customWidth="1"/>
    <col min="10" max="16384" width="8.875" style="56" customWidth="1"/>
  </cols>
  <sheetData>
    <row r="1" spans="2:5" ht="15.75">
      <c r="B1" s="57" t="s">
        <v>0</v>
      </c>
      <c r="C1" s="57"/>
      <c r="E1" s="58"/>
    </row>
    <row r="2" spans="2:5" ht="15.75">
      <c r="B2" s="59" t="s">
        <v>56</v>
      </c>
      <c r="C2" s="57"/>
      <c r="E2" s="58"/>
    </row>
    <row r="3" spans="2:5" ht="15.75">
      <c r="B3" s="60" t="s">
        <v>58</v>
      </c>
      <c r="C3" s="57"/>
      <c r="E3" s="58"/>
    </row>
    <row r="4" spans="2:5" ht="15.75">
      <c r="B4" s="57" t="s">
        <v>38</v>
      </c>
      <c r="C4" s="57"/>
      <c r="E4" s="58"/>
    </row>
    <row r="5" spans="2:5" ht="15.75">
      <c r="B5" s="61" t="s">
        <v>57</v>
      </c>
      <c r="C5" s="57"/>
      <c r="E5" s="58"/>
    </row>
    <row r="6" spans="2:5" ht="15.75">
      <c r="B6" s="57" t="s">
        <v>90</v>
      </c>
      <c r="C6" s="57"/>
      <c r="E6" s="58"/>
    </row>
    <row r="7" spans="1:5" ht="18.75">
      <c r="A7" s="62" t="s">
        <v>1</v>
      </c>
      <c r="E7" s="58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57" t="s">
        <v>34</v>
      </c>
      <c r="B9" s="157"/>
      <c r="C9" s="157"/>
      <c r="D9" s="157"/>
      <c r="E9" s="157"/>
    </row>
    <row r="10" spans="1:5" ht="15.75">
      <c r="A10" s="158" t="s">
        <v>192</v>
      </c>
      <c r="B10" s="158"/>
      <c r="C10" s="158"/>
      <c r="D10" s="158"/>
      <c r="E10" s="158"/>
    </row>
    <row r="11" spans="1:5" ht="14.25">
      <c r="A11" s="159" t="s">
        <v>49</v>
      </c>
      <c r="B11" s="159"/>
      <c r="C11" s="159"/>
      <c r="D11" s="159"/>
      <c r="E11" s="159"/>
    </row>
    <row r="12" spans="1:5" ht="15.75">
      <c r="A12" s="63"/>
      <c r="E12" s="58"/>
    </row>
    <row r="13" spans="1:5" ht="12.75">
      <c r="A13" s="64" t="s">
        <v>119</v>
      </c>
      <c r="E13" s="58"/>
    </row>
    <row r="14" spans="1:5" ht="12.75">
      <c r="A14" s="160" t="s">
        <v>3</v>
      </c>
      <c r="B14" s="162" t="s">
        <v>23</v>
      </c>
      <c r="C14" s="162" t="s">
        <v>22</v>
      </c>
      <c r="D14" s="164" t="s">
        <v>4</v>
      </c>
      <c r="E14" s="165" t="s">
        <v>5</v>
      </c>
    </row>
    <row r="15" spans="1:5" ht="12.75">
      <c r="A15" s="160"/>
      <c r="B15" s="163"/>
      <c r="C15" s="163"/>
      <c r="D15" s="164"/>
      <c r="E15" s="165"/>
    </row>
    <row r="16" spans="1:11" s="68" customFormat="1" ht="11.25">
      <c r="A16" s="66">
        <v>1</v>
      </c>
      <c r="B16" s="66">
        <v>2</v>
      </c>
      <c r="C16" s="66">
        <v>3</v>
      </c>
      <c r="D16" s="66">
        <v>4</v>
      </c>
      <c r="E16" s="67">
        <v>5</v>
      </c>
      <c r="F16" s="96"/>
      <c r="G16" s="96"/>
      <c r="H16" s="96"/>
      <c r="I16" s="96"/>
      <c r="J16" s="96"/>
      <c r="K16" s="96"/>
    </row>
    <row r="17" spans="1:11" ht="15.75" customHeight="1">
      <c r="A17" s="97" t="s">
        <v>7</v>
      </c>
      <c r="B17" s="52"/>
      <c r="C17" s="52"/>
      <c r="D17" s="74">
        <v>100</v>
      </c>
      <c r="E17" s="73">
        <v>0</v>
      </c>
      <c r="F17" s="71"/>
      <c r="G17" s="71"/>
      <c r="H17" s="71"/>
      <c r="I17" s="71"/>
      <c r="J17" s="71"/>
      <c r="K17" s="71"/>
    </row>
    <row r="18" spans="1:11" ht="12.75">
      <c r="A18" s="52" t="s">
        <v>97</v>
      </c>
      <c r="B18" s="52"/>
      <c r="C18" s="52"/>
      <c r="D18" s="72">
        <v>42</v>
      </c>
      <c r="E18" s="73">
        <f>ROUND($E$17*D18/100,2)</f>
        <v>0</v>
      </c>
      <c r="F18" s="71"/>
      <c r="G18" s="71"/>
      <c r="H18" s="71"/>
      <c r="I18" s="71"/>
      <c r="J18" s="71"/>
      <c r="K18" s="71"/>
    </row>
    <row r="19" spans="1:11" ht="12.75">
      <c r="A19" s="97" t="s">
        <v>140</v>
      </c>
      <c r="B19" s="52"/>
      <c r="C19" s="52"/>
      <c r="D19" s="74">
        <v>10</v>
      </c>
      <c r="E19" s="73">
        <f>E17*D19/100</f>
        <v>0</v>
      </c>
      <c r="F19" s="71"/>
      <c r="G19" s="71"/>
      <c r="H19" s="71"/>
      <c r="I19" s="71"/>
      <c r="J19" s="71"/>
      <c r="K19" s="71"/>
    </row>
    <row r="20" spans="1:11" ht="12.75">
      <c r="A20" s="97" t="s">
        <v>35</v>
      </c>
      <c r="B20" s="52"/>
      <c r="C20" s="52"/>
      <c r="D20" s="74">
        <f>D17-D18-D19</f>
        <v>48</v>
      </c>
      <c r="E20" s="73">
        <f>E17-E18-E19</f>
        <v>0</v>
      </c>
      <c r="F20" s="71"/>
      <c r="G20" s="71"/>
      <c r="H20" s="71"/>
      <c r="I20" s="71"/>
      <c r="J20" s="71"/>
      <c r="K20" s="71"/>
    </row>
    <row r="21" spans="1:11" ht="12.75">
      <c r="A21" s="98" t="s">
        <v>36</v>
      </c>
      <c r="B21" s="99"/>
      <c r="C21" s="99"/>
      <c r="D21" s="77"/>
      <c r="E21" s="78"/>
      <c r="F21" s="71"/>
      <c r="G21" s="71"/>
      <c r="H21" s="71"/>
      <c r="I21" s="71"/>
      <c r="J21" s="71"/>
      <c r="K21" s="71"/>
    </row>
    <row r="22" spans="1:11" ht="12.75">
      <c r="A22" s="100" t="s">
        <v>76</v>
      </c>
      <c r="B22" s="101"/>
      <c r="C22" s="101"/>
      <c r="D22" s="81"/>
      <c r="E22" s="82"/>
      <c r="F22" s="71"/>
      <c r="G22" s="71"/>
      <c r="H22" s="71"/>
      <c r="I22" s="71"/>
      <c r="J22" s="71"/>
      <c r="K22" s="71"/>
    </row>
    <row r="23" spans="1:11" ht="12.75">
      <c r="A23" s="102" t="s">
        <v>15</v>
      </c>
      <c r="B23" s="99"/>
      <c r="C23" s="99"/>
      <c r="D23" s="77"/>
      <c r="E23" s="78">
        <v>60000</v>
      </c>
      <c r="F23" s="71"/>
      <c r="G23" s="71"/>
      <c r="H23" s="71"/>
      <c r="I23" s="71"/>
      <c r="J23" s="71"/>
      <c r="K23" s="71"/>
    </row>
    <row r="24" spans="1:11" ht="12.75">
      <c r="A24" s="100" t="s">
        <v>141</v>
      </c>
      <c r="B24" s="101"/>
      <c r="C24" s="101"/>
      <c r="D24" s="81"/>
      <c r="E24" s="82"/>
      <c r="F24" s="71"/>
      <c r="G24" s="71"/>
      <c r="H24" s="71"/>
      <c r="I24" s="71"/>
      <c r="J24" s="71"/>
      <c r="K24" s="71"/>
    </row>
    <row r="25" spans="1:11" ht="12.75">
      <c r="A25" s="98" t="s">
        <v>37</v>
      </c>
      <c r="B25" s="99"/>
      <c r="C25" s="99"/>
      <c r="D25" s="77">
        <v>3</v>
      </c>
      <c r="E25" s="78">
        <f>ROUND(E23*D25/100,2)</f>
        <v>1800</v>
      </c>
      <c r="F25" s="71"/>
      <c r="G25" s="71"/>
      <c r="H25" s="71"/>
      <c r="I25" s="71"/>
      <c r="J25" s="71"/>
      <c r="K25" s="71"/>
    </row>
    <row r="26" spans="1:11" ht="12.75">
      <c r="A26" s="100" t="s">
        <v>16</v>
      </c>
      <c r="B26" s="101"/>
      <c r="C26" s="101"/>
      <c r="D26" s="83"/>
      <c r="E26" s="82"/>
      <c r="F26" s="71"/>
      <c r="G26" s="71"/>
      <c r="H26" s="71"/>
      <c r="I26" s="71"/>
      <c r="J26" s="71"/>
      <c r="K26" s="71"/>
    </row>
    <row r="27" spans="1:11" ht="24.75" customHeight="1">
      <c r="A27" s="97" t="s">
        <v>18</v>
      </c>
      <c r="B27" s="53"/>
      <c r="C27" s="53"/>
      <c r="D27" s="53" t="s">
        <v>25</v>
      </c>
      <c r="E27" s="73">
        <f>E23-E25</f>
        <v>58200</v>
      </c>
      <c r="F27" s="71"/>
      <c r="G27" s="71"/>
      <c r="H27" s="71"/>
      <c r="I27" s="71"/>
      <c r="J27" s="71"/>
      <c r="K27" s="71"/>
    </row>
    <row r="28" spans="1:11" ht="14.25" customHeight="1">
      <c r="A28" s="104" t="s">
        <v>27</v>
      </c>
      <c r="B28" s="84"/>
      <c r="C28" s="84"/>
      <c r="D28" s="134">
        <f>SUM(D29:D41)</f>
        <v>100</v>
      </c>
      <c r="E28" s="70">
        <f>SUM(E29:E41)</f>
        <v>0</v>
      </c>
      <c r="F28" s="71"/>
      <c r="G28" s="71"/>
      <c r="H28" s="71"/>
      <c r="I28" s="71"/>
      <c r="J28" s="71"/>
      <c r="K28" s="71"/>
    </row>
    <row r="29" spans="1:11" ht="12.75">
      <c r="A29" s="104" t="s">
        <v>17</v>
      </c>
      <c r="B29" s="53">
        <v>111</v>
      </c>
      <c r="C29" s="53">
        <v>211</v>
      </c>
      <c r="D29" s="88">
        <v>55</v>
      </c>
      <c r="E29" s="86"/>
      <c r="F29" s="71"/>
      <c r="G29" s="71"/>
      <c r="H29" s="71"/>
      <c r="I29" s="71"/>
      <c r="J29" s="71"/>
      <c r="K29" s="71"/>
    </row>
    <row r="30" spans="1:11" ht="12.75">
      <c r="A30" s="23" t="s">
        <v>92</v>
      </c>
      <c r="B30" s="53">
        <v>112</v>
      </c>
      <c r="C30" s="53">
        <v>212</v>
      </c>
      <c r="D30" s="54">
        <v>0.42</v>
      </c>
      <c r="E30" s="87"/>
      <c r="F30" s="71"/>
      <c r="G30" s="71"/>
      <c r="H30" s="71"/>
      <c r="I30" s="71"/>
      <c r="J30" s="71"/>
      <c r="K30" s="71"/>
    </row>
    <row r="31" spans="1:11" ht="22.5">
      <c r="A31" s="55" t="s">
        <v>142</v>
      </c>
      <c r="B31" s="53">
        <v>112</v>
      </c>
      <c r="C31" s="53">
        <v>226</v>
      </c>
      <c r="D31" s="54">
        <v>0.97</v>
      </c>
      <c r="E31" s="87"/>
      <c r="F31" s="71"/>
      <c r="G31" s="71"/>
      <c r="H31" s="71"/>
      <c r="I31" s="71"/>
      <c r="J31" s="71"/>
      <c r="K31" s="71"/>
    </row>
    <row r="32" spans="1:11" ht="23.25">
      <c r="A32" s="55" t="s">
        <v>127</v>
      </c>
      <c r="B32" s="53">
        <v>113</v>
      </c>
      <c r="C32" s="53">
        <v>226</v>
      </c>
      <c r="D32" s="54">
        <v>0.11</v>
      </c>
      <c r="E32" s="87"/>
      <c r="F32" s="71"/>
      <c r="G32" s="71"/>
      <c r="H32" s="71"/>
      <c r="I32" s="71"/>
      <c r="J32" s="71"/>
      <c r="K32" s="71"/>
    </row>
    <row r="33" spans="1:11" ht="12.75">
      <c r="A33" s="104" t="s">
        <v>128</v>
      </c>
      <c r="B33" s="53">
        <v>119</v>
      </c>
      <c r="C33" s="53">
        <v>213</v>
      </c>
      <c r="D33" s="88">
        <f>ROUND(D29*0.302,2)</f>
        <v>16.61</v>
      </c>
      <c r="E33" s="86"/>
      <c r="F33" s="71"/>
      <c r="G33" s="71"/>
      <c r="H33" s="71"/>
      <c r="I33" s="71"/>
      <c r="J33" s="71"/>
      <c r="K33" s="71"/>
    </row>
    <row r="34" spans="1:11" ht="12.75">
      <c r="A34" s="97" t="s">
        <v>129</v>
      </c>
      <c r="B34" s="53">
        <v>244</v>
      </c>
      <c r="C34" s="53">
        <v>221</v>
      </c>
      <c r="D34" s="54">
        <v>1</v>
      </c>
      <c r="E34" s="87"/>
      <c r="F34" s="71"/>
      <c r="G34" s="71"/>
      <c r="H34" s="71"/>
      <c r="I34" s="71"/>
      <c r="J34" s="71"/>
      <c r="K34" s="71"/>
    </row>
    <row r="35" spans="1:11" ht="12.75">
      <c r="A35" s="97" t="s">
        <v>130</v>
      </c>
      <c r="B35" s="53">
        <v>244</v>
      </c>
      <c r="C35" s="53">
        <v>222</v>
      </c>
      <c r="D35" s="54">
        <v>1</v>
      </c>
      <c r="E35" s="87"/>
      <c r="F35" s="71"/>
      <c r="G35" s="71"/>
      <c r="H35" s="71"/>
      <c r="I35" s="71"/>
      <c r="J35" s="71"/>
      <c r="K35" s="71"/>
    </row>
    <row r="36" spans="1:11" ht="12.75">
      <c r="A36" s="97" t="s">
        <v>131</v>
      </c>
      <c r="B36" s="53">
        <v>244</v>
      </c>
      <c r="C36" s="53">
        <v>223</v>
      </c>
      <c r="D36" s="54">
        <v>0</v>
      </c>
      <c r="E36" s="87"/>
      <c r="F36" s="71"/>
      <c r="G36" s="71"/>
      <c r="H36" s="71"/>
      <c r="I36" s="71"/>
      <c r="J36" s="71"/>
      <c r="K36" s="71"/>
    </row>
    <row r="37" spans="1:11" ht="12.75">
      <c r="A37" s="97" t="s">
        <v>132</v>
      </c>
      <c r="B37" s="53">
        <v>244</v>
      </c>
      <c r="C37" s="53">
        <v>224</v>
      </c>
      <c r="D37" s="54">
        <v>0.2</v>
      </c>
      <c r="E37" s="87"/>
      <c r="F37" s="71"/>
      <c r="G37" s="71"/>
      <c r="H37" s="71"/>
      <c r="I37" s="71"/>
      <c r="J37" s="71"/>
      <c r="K37" s="71"/>
    </row>
    <row r="38" spans="1:11" ht="12.75">
      <c r="A38" s="104" t="s">
        <v>133</v>
      </c>
      <c r="B38" s="53">
        <v>244</v>
      </c>
      <c r="C38" s="53">
        <v>225</v>
      </c>
      <c r="D38" s="88">
        <v>7.7</v>
      </c>
      <c r="E38" s="86"/>
      <c r="F38" s="71"/>
      <c r="G38" s="71"/>
      <c r="H38" s="71"/>
      <c r="I38" s="71"/>
      <c r="J38" s="71"/>
      <c r="K38" s="71"/>
    </row>
    <row r="39" spans="1:11" ht="12.75">
      <c r="A39" s="97" t="s">
        <v>134</v>
      </c>
      <c r="B39" s="53">
        <v>244</v>
      </c>
      <c r="C39" s="53">
        <v>226</v>
      </c>
      <c r="D39" s="54">
        <v>6.49</v>
      </c>
      <c r="E39" s="87"/>
      <c r="F39" s="71"/>
      <c r="G39" s="71"/>
      <c r="H39" s="71"/>
      <c r="I39" s="71"/>
      <c r="J39" s="71"/>
      <c r="K39" s="71"/>
    </row>
    <row r="40" spans="1:11" ht="12.75">
      <c r="A40" s="97" t="s">
        <v>135</v>
      </c>
      <c r="B40" s="53">
        <v>244</v>
      </c>
      <c r="C40" s="53">
        <v>310</v>
      </c>
      <c r="D40" s="54">
        <v>5</v>
      </c>
      <c r="E40" s="87"/>
      <c r="F40" s="71"/>
      <c r="G40" s="71"/>
      <c r="H40" s="71"/>
      <c r="I40" s="71"/>
      <c r="J40" s="71"/>
      <c r="K40" s="71"/>
    </row>
    <row r="41" spans="1:11" ht="12.75">
      <c r="A41" s="97" t="s">
        <v>157</v>
      </c>
      <c r="B41" s="53">
        <v>244</v>
      </c>
      <c r="C41" s="53" t="s">
        <v>158</v>
      </c>
      <c r="D41" s="54">
        <f>SUM(D42:D49)</f>
        <v>5.5</v>
      </c>
      <c r="E41" s="87">
        <f>SUM(E42:E49)</f>
        <v>0</v>
      </c>
      <c r="F41" s="71"/>
      <c r="G41" s="71"/>
      <c r="H41" s="71"/>
      <c r="I41" s="71"/>
      <c r="J41" s="71"/>
      <c r="K41" s="71"/>
    </row>
    <row r="42" spans="1:11" ht="25.5">
      <c r="A42" s="97" t="s">
        <v>159</v>
      </c>
      <c r="B42" s="53">
        <v>244</v>
      </c>
      <c r="C42" s="53">
        <v>341</v>
      </c>
      <c r="D42" s="54">
        <v>0</v>
      </c>
      <c r="E42" s="87"/>
      <c r="F42" s="71"/>
      <c r="G42" s="71"/>
      <c r="H42" s="71"/>
      <c r="I42" s="71"/>
      <c r="J42" s="71"/>
      <c r="K42" s="71"/>
    </row>
    <row r="43" spans="1:11" ht="12.75">
      <c r="A43" s="97" t="s">
        <v>160</v>
      </c>
      <c r="B43" s="53">
        <v>244</v>
      </c>
      <c r="C43" s="53">
        <v>342</v>
      </c>
      <c r="D43" s="54">
        <v>0</v>
      </c>
      <c r="E43" s="87"/>
      <c r="F43" s="71"/>
      <c r="G43" s="71"/>
      <c r="H43" s="71"/>
      <c r="I43" s="71"/>
      <c r="J43" s="71"/>
      <c r="K43" s="71"/>
    </row>
    <row r="44" spans="1:11" ht="12.75">
      <c r="A44" s="97" t="s">
        <v>161</v>
      </c>
      <c r="B44" s="53">
        <v>244</v>
      </c>
      <c r="C44" s="53">
        <v>343</v>
      </c>
      <c r="D44" s="54">
        <v>0</v>
      </c>
      <c r="E44" s="87"/>
      <c r="F44" s="71"/>
      <c r="G44" s="71"/>
      <c r="H44" s="71"/>
      <c r="I44" s="71"/>
      <c r="J44" s="71"/>
      <c r="K44" s="71"/>
    </row>
    <row r="45" spans="1:11" ht="12.75">
      <c r="A45" s="97" t="s">
        <v>162</v>
      </c>
      <c r="B45" s="53">
        <v>244</v>
      </c>
      <c r="C45" s="53">
        <v>344</v>
      </c>
      <c r="D45" s="54">
        <v>0</v>
      </c>
      <c r="E45" s="87"/>
      <c r="F45" s="71"/>
      <c r="G45" s="71"/>
      <c r="H45" s="71"/>
      <c r="I45" s="71"/>
      <c r="J45" s="71"/>
      <c r="K45" s="71"/>
    </row>
    <row r="46" spans="1:11" ht="12.75">
      <c r="A46" s="97" t="s">
        <v>163</v>
      </c>
      <c r="B46" s="53">
        <v>244</v>
      </c>
      <c r="C46" s="53">
        <v>345</v>
      </c>
      <c r="D46" s="54">
        <v>0</v>
      </c>
      <c r="E46" s="87"/>
      <c r="F46" s="71"/>
      <c r="G46" s="71"/>
      <c r="H46" s="71"/>
      <c r="I46" s="71"/>
      <c r="J46" s="71"/>
      <c r="K46" s="71"/>
    </row>
    <row r="47" spans="1:11" ht="12.75">
      <c r="A47" s="97" t="s">
        <v>164</v>
      </c>
      <c r="B47" s="53">
        <v>244</v>
      </c>
      <c r="C47" s="53">
        <v>346</v>
      </c>
      <c r="D47" s="54">
        <v>5.5</v>
      </c>
      <c r="E47" s="87"/>
      <c r="F47" s="71"/>
      <c r="G47" s="71"/>
      <c r="H47" s="71"/>
      <c r="I47" s="71"/>
      <c r="J47" s="71"/>
      <c r="K47" s="71"/>
    </row>
    <row r="48" spans="1:11" ht="12.75">
      <c r="A48" s="97" t="s">
        <v>165</v>
      </c>
      <c r="B48" s="53">
        <v>244</v>
      </c>
      <c r="C48" s="53">
        <v>347</v>
      </c>
      <c r="D48" s="54">
        <v>0</v>
      </c>
      <c r="E48" s="87"/>
      <c r="F48" s="71"/>
      <c r="G48" s="71"/>
      <c r="H48" s="71"/>
      <c r="I48" s="71"/>
      <c r="J48" s="71"/>
      <c r="K48" s="71"/>
    </row>
    <row r="49" spans="1:11" ht="12.75">
      <c r="A49" s="97" t="s">
        <v>166</v>
      </c>
      <c r="B49" s="53">
        <v>244</v>
      </c>
      <c r="C49" s="53">
        <v>349</v>
      </c>
      <c r="D49" s="54">
        <v>0</v>
      </c>
      <c r="E49" s="87"/>
      <c r="F49" s="71"/>
      <c r="G49" s="71"/>
      <c r="H49" s="71"/>
      <c r="I49" s="71"/>
      <c r="J49" s="71"/>
      <c r="K49" s="71"/>
    </row>
    <row r="50" spans="1:11" ht="15.75">
      <c r="A50" s="89" t="s">
        <v>20</v>
      </c>
      <c r="B50" s="90"/>
      <c r="C50" s="90"/>
      <c r="D50" s="91"/>
      <c r="E50" s="92"/>
      <c r="F50" s="71"/>
      <c r="G50" s="71"/>
      <c r="H50" s="71"/>
      <c r="I50" s="71"/>
      <c r="J50" s="71"/>
      <c r="K50" s="71"/>
    </row>
    <row r="51" spans="1:11" ht="33.75" customHeight="1">
      <c r="A51" s="155" t="s">
        <v>156</v>
      </c>
      <c r="B51" s="155"/>
      <c r="C51" s="155"/>
      <c r="D51" s="155"/>
      <c r="E51" s="155"/>
      <c r="F51" s="138"/>
      <c r="G51" s="71"/>
      <c r="H51" s="71"/>
      <c r="I51" s="71"/>
      <c r="J51" s="71"/>
      <c r="K51" s="71"/>
    </row>
    <row r="52" spans="1:11" ht="15.75">
      <c r="A52" s="93"/>
      <c r="E52" s="94"/>
      <c r="F52" s="71"/>
      <c r="G52" s="71"/>
      <c r="H52" s="71"/>
      <c r="I52" s="71"/>
      <c r="J52" s="71"/>
      <c r="K52" s="71"/>
    </row>
    <row r="53" spans="1:11" ht="15.75">
      <c r="A53" s="59" t="s">
        <v>96</v>
      </c>
      <c r="E53" s="94"/>
      <c r="F53" s="71"/>
      <c r="G53" s="71"/>
      <c r="H53" s="71"/>
      <c r="I53" s="71"/>
      <c r="J53" s="71"/>
      <c r="K53" s="71"/>
    </row>
    <row r="54" spans="1:11" ht="12.75">
      <c r="A54" s="61" t="s">
        <v>82</v>
      </c>
      <c r="F54" s="71"/>
      <c r="G54" s="71"/>
      <c r="H54" s="71"/>
      <c r="I54" s="71"/>
      <c r="J54" s="71"/>
      <c r="K54" s="71"/>
    </row>
    <row r="55" spans="6:11" ht="12.75">
      <c r="F55" s="71"/>
      <c r="G55" s="71"/>
      <c r="H55" s="71"/>
      <c r="I55" s="71"/>
      <c r="J55" s="71"/>
      <c r="K55" s="71"/>
    </row>
    <row r="56" spans="1:11" ht="12.75">
      <c r="A56" s="59" t="s">
        <v>41</v>
      </c>
      <c r="F56" s="71"/>
      <c r="G56" s="71"/>
      <c r="H56" s="71"/>
      <c r="I56" s="71"/>
      <c r="J56" s="71"/>
      <c r="K56" s="71"/>
    </row>
    <row r="57" ht="12.75">
      <c r="A57" s="59"/>
    </row>
    <row r="58" ht="12.75">
      <c r="A58" s="59" t="s">
        <v>47</v>
      </c>
    </row>
  </sheetData>
  <sheetProtection/>
  <mergeCells count="10">
    <mergeCell ref="A51:E51"/>
    <mergeCell ref="A8:E8"/>
    <mergeCell ref="A9:E9"/>
    <mergeCell ref="A10:E10"/>
    <mergeCell ref="A11:E11"/>
    <mergeCell ref="A14:A15"/>
    <mergeCell ref="B14:B15"/>
    <mergeCell ref="D14:D15"/>
    <mergeCell ref="E14:E15"/>
    <mergeCell ref="C14:C1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25">
      <selection activeCell="D20" sqref="D20"/>
    </sheetView>
  </sheetViews>
  <sheetFormatPr defaultColWidth="8.875" defaultRowHeight="12.75"/>
  <cols>
    <col min="1" max="1" width="56.25390625" style="56" customWidth="1"/>
    <col min="2" max="2" width="8.875" style="56" customWidth="1"/>
    <col min="3" max="3" width="9.75390625" style="56" customWidth="1"/>
    <col min="4" max="4" width="11.375" style="56" customWidth="1"/>
    <col min="5" max="5" width="12.00390625" style="56" customWidth="1"/>
    <col min="6" max="6" width="8.875" style="56" customWidth="1"/>
    <col min="7" max="7" width="12.625" style="56" bestFit="1" customWidth="1"/>
    <col min="8" max="9" width="10.125" style="56" bestFit="1" customWidth="1"/>
    <col min="10" max="16384" width="8.875" style="56" customWidth="1"/>
  </cols>
  <sheetData>
    <row r="1" spans="2:5" ht="15.75">
      <c r="B1" s="57" t="s">
        <v>0</v>
      </c>
      <c r="C1" s="57"/>
      <c r="E1" s="58"/>
    </row>
    <row r="2" spans="2:5" ht="15.75">
      <c r="B2" s="59" t="s">
        <v>56</v>
      </c>
      <c r="C2" s="57"/>
      <c r="E2" s="58"/>
    </row>
    <row r="3" spans="2:5" ht="15.75">
      <c r="B3" s="60" t="s">
        <v>58</v>
      </c>
      <c r="C3" s="57"/>
      <c r="E3" s="58"/>
    </row>
    <row r="4" spans="2:5" ht="15.75">
      <c r="B4" s="57" t="s">
        <v>38</v>
      </c>
      <c r="C4" s="57"/>
      <c r="E4" s="58"/>
    </row>
    <row r="5" spans="2:5" ht="15.75">
      <c r="B5" s="61" t="s">
        <v>57</v>
      </c>
      <c r="C5" s="57"/>
      <c r="E5" s="58"/>
    </row>
    <row r="6" spans="2:5" ht="15.75">
      <c r="B6" s="57" t="s">
        <v>90</v>
      </c>
      <c r="C6" s="57"/>
      <c r="E6" s="58"/>
    </row>
    <row r="7" spans="1:5" ht="18.75">
      <c r="A7" s="62" t="s">
        <v>1</v>
      </c>
      <c r="E7" s="58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67" t="s">
        <v>147</v>
      </c>
      <c r="B9" s="167"/>
      <c r="C9" s="167"/>
      <c r="D9" s="167"/>
      <c r="E9" s="167"/>
    </row>
    <row r="10" spans="1:5" ht="14.25">
      <c r="A10" s="157" t="s">
        <v>64</v>
      </c>
      <c r="B10" s="157"/>
      <c r="C10" s="157"/>
      <c r="D10" s="157"/>
      <c r="E10" s="157"/>
    </row>
    <row r="11" spans="1:5" ht="12.75">
      <c r="A11" s="168" t="s">
        <v>39</v>
      </c>
      <c r="B11" s="168"/>
      <c r="C11" s="168"/>
      <c r="D11" s="168"/>
      <c r="E11" s="168"/>
    </row>
    <row r="12" spans="1:5" ht="15.75">
      <c r="A12" s="158" t="s">
        <v>188</v>
      </c>
      <c r="B12" s="158"/>
      <c r="C12" s="158"/>
      <c r="D12" s="158"/>
      <c r="E12" s="158"/>
    </row>
    <row r="13" spans="1:7" ht="14.25">
      <c r="A13" s="159" t="s">
        <v>146</v>
      </c>
      <c r="B13" s="159"/>
      <c r="C13" s="159"/>
      <c r="D13" s="159"/>
      <c r="E13" s="159"/>
      <c r="G13" s="127"/>
    </row>
    <row r="14" spans="1:5" ht="15.75">
      <c r="A14" s="63"/>
      <c r="E14" s="58"/>
    </row>
    <row r="15" spans="1:5" ht="12.75">
      <c r="A15" s="64" t="s">
        <v>120</v>
      </c>
      <c r="E15" s="58"/>
    </row>
    <row r="16" spans="1:5" ht="12.75" customHeight="1">
      <c r="A16" s="160" t="s">
        <v>3</v>
      </c>
      <c r="B16" s="162" t="s">
        <v>23</v>
      </c>
      <c r="C16" s="162" t="s">
        <v>22</v>
      </c>
      <c r="D16" s="164" t="s">
        <v>4</v>
      </c>
      <c r="E16" s="165" t="s">
        <v>5</v>
      </c>
    </row>
    <row r="17" spans="1:5" ht="12.75">
      <c r="A17" s="160"/>
      <c r="B17" s="163"/>
      <c r="C17" s="163"/>
      <c r="D17" s="164"/>
      <c r="E17" s="165"/>
    </row>
    <row r="18" spans="1:5" s="68" customFormat="1" ht="11.25">
      <c r="A18" s="66">
        <v>1</v>
      </c>
      <c r="B18" s="66">
        <v>2</v>
      </c>
      <c r="C18" s="66">
        <v>3</v>
      </c>
      <c r="D18" s="66">
        <v>4</v>
      </c>
      <c r="E18" s="67">
        <v>5</v>
      </c>
    </row>
    <row r="19" spans="1:11" ht="15.75" customHeight="1">
      <c r="A19" s="108" t="s">
        <v>193</v>
      </c>
      <c r="B19" s="52"/>
      <c r="C19" s="52"/>
      <c r="D19" s="74">
        <v>100</v>
      </c>
      <c r="E19" s="70">
        <v>350000</v>
      </c>
      <c r="F19" s="71"/>
      <c r="G19" s="71"/>
      <c r="H19" s="71"/>
      <c r="I19" s="71"/>
      <c r="J19" s="71"/>
      <c r="K19" s="71"/>
    </row>
    <row r="20" spans="1:11" ht="22.5" customHeight="1">
      <c r="A20" s="52" t="s">
        <v>194</v>
      </c>
      <c r="B20" s="52"/>
      <c r="C20" s="52"/>
      <c r="D20" s="72">
        <v>20</v>
      </c>
      <c r="E20" s="73">
        <f>ROUND($E$19*D20/100,2)</f>
        <v>70000</v>
      </c>
      <c r="F20" s="71"/>
      <c r="G20" s="71"/>
      <c r="H20" s="71"/>
      <c r="I20" s="71"/>
      <c r="J20" s="71"/>
      <c r="K20" s="71"/>
    </row>
    <row r="21" spans="1:11" ht="15.75" customHeight="1">
      <c r="A21" s="52" t="s">
        <v>195</v>
      </c>
      <c r="B21" s="108"/>
      <c r="C21" s="108"/>
      <c r="D21" s="72">
        <f>D19-D20</f>
        <v>80</v>
      </c>
      <c r="E21" s="73">
        <f>E19-E20</f>
        <v>280000</v>
      </c>
      <c r="F21" s="71"/>
      <c r="G21" s="71"/>
      <c r="H21" s="71"/>
      <c r="I21" s="71"/>
      <c r="J21" s="71"/>
      <c r="K21" s="71"/>
    </row>
    <row r="22" spans="1:11" ht="15.75" customHeight="1">
      <c r="A22" s="52" t="s">
        <v>196</v>
      </c>
      <c r="B22" s="53"/>
      <c r="C22" s="53"/>
      <c r="D22" s="74" t="s">
        <v>216</v>
      </c>
      <c r="E22" s="73">
        <f>E21</f>
        <v>280000</v>
      </c>
      <c r="F22" s="71"/>
      <c r="G22" s="71"/>
      <c r="H22" s="71"/>
      <c r="I22" s="71"/>
      <c r="J22" s="71"/>
      <c r="K22" s="71"/>
    </row>
    <row r="23" spans="1:11" ht="12.75">
      <c r="A23" s="84" t="s">
        <v>69</v>
      </c>
      <c r="B23" s="52"/>
      <c r="C23" s="52"/>
      <c r="D23" s="134">
        <f>SUM(D24:D36)</f>
        <v>100.00000000000001</v>
      </c>
      <c r="E23" s="70">
        <f>SUM(E24:E36)</f>
        <v>0</v>
      </c>
      <c r="F23" s="71"/>
      <c r="G23" s="71"/>
      <c r="H23" s="71"/>
      <c r="I23" s="71"/>
      <c r="J23" s="71"/>
      <c r="K23" s="71"/>
    </row>
    <row r="24" spans="1:11" ht="12.75">
      <c r="A24" s="84" t="s">
        <v>197</v>
      </c>
      <c r="B24" s="53">
        <v>111</v>
      </c>
      <c r="C24" s="53">
        <v>211</v>
      </c>
      <c r="D24" s="88">
        <v>60</v>
      </c>
      <c r="E24" s="86"/>
      <c r="F24" s="71"/>
      <c r="G24" s="71"/>
      <c r="H24" s="71"/>
      <c r="I24" s="71"/>
      <c r="J24" s="71"/>
      <c r="K24" s="71"/>
    </row>
    <row r="25" spans="1:11" ht="12.75">
      <c r="A25" s="23" t="s">
        <v>217</v>
      </c>
      <c r="B25" s="53">
        <v>112</v>
      </c>
      <c r="C25" s="53">
        <v>212</v>
      </c>
      <c r="D25" s="54">
        <v>0.36</v>
      </c>
      <c r="E25" s="87"/>
      <c r="F25" s="71"/>
      <c r="G25" s="71"/>
      <c r="H25" s="71"/>
      <c r="I25" s="71"/>
      <c r="J25" s="71"/>
      <c r="K25" s="71"/>
    </row>
    <row r="26" spans="1:11" ht="33.75">
      <c r="A26" s="55" t="s">
        <v>218</v>
      </c>
      <c r="B26" s="53">
        <v>112</v>
      </c>
      <c r="C26" s="53">
        <v>226</v>
      </c>
      <c r="D26" s="54">
        <v>0.83</v>
      </c>
      <c r="E26" s="87"/>
      <c r="F26" s="71"/>
      <c r="G26" s="71"/>
      <c r="H26" s="71"/>
      <c r="I26" s="71"/>
      <c r="J26" s="71"/>
      <c r="K26" s="71"/>
    </row>
    <row r="27" spans="1:11" ht="33.75">
      <c r="A27" s="55" t="s">
        <v>198</v>
      </c>
      <c r="B27" s="53">
        <v>113</v>
      </c>
      <c r="C27" s="53">
        <v>226</v>
      </c>
      <c r="D27" s="54">
        <v>0.11</v>
      </c>
      <c r="E27" s="87"/>
      <c r="F27" s="71"/>
      <c r="G27" s="71"/>
      <c r="H27" s="71"/>
      <c r="I27" s="71"/>
      <c r="J27" s="71"/>
      <c r="K27" s="71"/>
    </row>
    <row r="28" spans="1:11" ht="12.75">
      <c r="A28" s="84" t="s">
        <v>199</v>
      </c>
      <c r="B28" s="53">
        <v>119</v>
      </c>
      <c r="C28" s="53">
        <v>213</v>
      </c>
      <c r="D28" s="88">
        <f>ROUND(D24*0.302,2)</f>
        <v>18.12</v>
      </c>
      <c r="E28" s="86"/>
      <c r="F28" s="71"/>
      <c r="G28" s="71"/>
      <c r="H28" s="71"/>
      <c r="I28" s="71"/>
      <c r="J28" s="71"/>
      <c r="K28" s="71"/>
    </row>
    <row r="29" spans="1:11" ht="12.75">
      <c r="A29" s="52" t="s">
        <v>200</v>
      </c>
      <c r="B29" s="53">
        <v>244</v>
      </c>
      <c r="C29" s="53">
        <v>221</v>
      </c>
      <c r="D29" s="54">
        <v>0.5</v>
      </c>
      <c r="E29" s="87"/>
      <c r="F29" s="71"/>
      <c r="G29" s="71"/>
      <c r="H29" s="71"/>
      <c r="I29" s="71"/>
      <c r="J29" s="71"/>
      <c r="K29" s="71"/>
    </row>
    <row r="30" spans="1:11" ht="12.75">
      <c r="A30" s="52" t="s">
        <v>201</v>
      </c>
      <c r="B30" s="53">
        <v>244</v>
      </c>
      <c r="C30" s="53">
        <v>222</v>
      </c>
      <c r="D30" s="54">
        <v>1</v>
      </c>
      <c r="E30" s="87"/>
      <c r="F30" s="71"/>
      <c r="G30" s="71"/>
      <c r="H30" s="71"/>
      <c r="I30" s="71"/>
      <c r="J30" s="71"/>
      <c r="K30" s="71"/>
    </row>
    <row r="31" spans="1:11" ht="12.75">
      <c r="A31" s="52" t="s">
        <v>202</v>
      </c>
      <c r="B31" s="53">
        <v>244</v>
      </c>
      <c r="C31" s="53">
        <v>223</v>
      </c>
      <c r="D31" s="54">
        <v>0</v>
      </c>
      <c r="E31" s="87"/>
      <c r="F31" s="71"/>
      <c r="G31" s="71"/>
      <c r="H31" s="71"/>
      <c r="I31" s="71"/>
      <c r="J31" s="71"/>
      <c r="K31" s="71"/>
    </row>
    <row r="32" spans="1:11" ht="12.75">
      <c r="A32" s="52" t="s">
        <v>203</v>
      </c>
      <c r="B32" s="53">
        <v>244</v>
      </c>
      <c r="C32" s="53">
        <v>224</v>
      </c>
      <c r="D32" s="54">
        <v>0.2</v>
      </c>
      <c r="E32" s="87"/>
      <c r="F32" s="71"/>
      <c r="G32" s="71"/>
      <c r="H32" s="71"/>
      <c r="I32" s="71"/>
      <c r="J32" s="71"/>
      <c r="K32" s="71"/>
    </row>
    <row r="33" spans="1:11" ht="12.75">
      <c r="A33" s="84" t="s">
        <v>204</v>
      </c>
      <c r="B33" s="53">
        <v>244</v>
      </c>
      <c r="C33" s="53">
        <v>225</v>
      </c>
      <c r="D33" s="88">
        <v>7</v>
      </c>
      <c r="E33" s="86"/>
      <c r="F33" s="71"/>
      <c r="G33" s="71"/>
      <c r="H33" s="71"/>
      <c r="I33" s="71"/>
      <c r="J33" s="71"/>
      <c r="K33" s="71"/>
    </row>
    <row r="34" spans="1:11" ht="12.75">
      <c r="A34" s="52" t="s">
        <v>205</v>
      </c>
      <c r="B34" s="53">
        <v>244</v>
      </c>
      <c r="C34" s="53">
        <v>226</v>
      </c>
      <c r="D34" s="54">
        <v>5.68</v>
      </c>
      <c r="E34" s="87"/>
      <c r="F34" s="71"/>
      <c r="G34" s="71"/>
      <c r="H34" s="71"/>
      <c r="I34" s="71"/>
      <c r="J34" s="71"/>
      <c r="K34" s="71"/>
    </row>
    <row r="35" spans="1:11" ht="12.75">
      <c r="A35" s="52" t="s">
        <v>206</v>
      </c>
      <c r="B35" s="53">
        <v>244</v>
      </c>
      <c r="C35" s="53">
        <v>310</v>
      </c>
      <c r="D35" s="54">
        <v>3</v>
      </c>
      <c r="E35" s="87"/>
      <c r="F35" s="71"/>
      <c r="G35" s="71"/>
      <c r="H35" s="71"/>
      <c r="I35" s="71"/>
      <c r="J35" s="71"/>
      <c r="K35" s="71"/>
    </row>
    <row r="36" spans="1:11" ht="12.75">
      <c r="A36" s="52" t="s">
        <v>207</v>
      </c>
      <c r="B36" s="53">
        <v>244</v>
      </c>
      <c r="C36" s="53">
        <v>340</v>
      </c>
      <c r="D36" s="54">
        <f>SUM(D37:D44)</f>
        <v>3.2</v>
      </c>
      <c r="E36" s="87">
        <f>SUM(E37:E44)</f>
        <v>0</v>
      </c>
      <c r="F36" s="71"/>
      <c r="G36" s="71"/>
      <c r="H36" s="71"/>
      <c r="I36" s="71"/>
      <c r="J36" s="71"/>
      <c r="K36" s="71"/>
    </row>
    <row r="37" spans="1:11" ht="25.5">
      <c r="A37" s="52" t="s">
        <v>208</v>
      </c>
      <c r="B37" s="53">
        <v>244</v>
      </c>
      <c r="C37" s="53">
        <v>341</v>
      </c>
      <c r="D37" s="54">
        <v>0</v>
      </c>
      <c r="E37" s="87"/>
      <c r="F37" s="71"/>
      <c r="G37" s="71"/>
      <c r="H37" s="71"/>
      <c r="I37" s="71"/>
      <c r="J37" s="71"/>
      <c r="K37" s="71"/>
    </row>
    <row r="38" spans="1:11" ht="12.75">
      <c r="A38" s="52" t="s">
        <v>209</v>
      </c>
      <c r="B38" s="53">
        <v>244</v>
      </c>
      <c r="C38" s="53">
        <v>342</v>
      </c>
      <c r="D38" s="54">
        <v>0</v>
      </c>
      <c r="E38" s="87"/>
      <c r="F38" s="71"/>
      <c r="G38" s="71"/>
      <c r="H38" s="71"/>
      <c r="I38" s="71"/>
      <c r="J38" s="71"/>
      <c r="K38" s="71"/>
    </row>
    <row r="39" spans="1:11" ht="12.75">
      <c r="A39" s="52" t="s">
        <v>210</v>
      </c>
      <c r="B39" s="53">
        <v>244</v>
      </c>
      <c r="C39" s="53">
        <v>343</v>
      </c>
      <c r="D39" s="54">
        <v>0</v>
      </c>
      <c r="E39" s="87"/>
      <c r="F39" s="71"/>
      <c r="G39" s="71"/>
      <c r="H39" s="71"/>
      <c r="I39" s="71"/>
      <c r="J39" s="71"/>
      <c r="K39" s="71"/>
    </row>
    <row r="40" spans="1:11" ht="12.75">
      <c r="A40" s="52" t="s">
        <v>211</v>
      </c>
      <c r="B40" s="53">
        <v>244</v>
      </c>
      <c r="C40" s="53">
        <v>344</v>
      </c>
      <c r="D40" s="54">
        <v>0</v>
      </c>
      <c r="E40" s="87"/>
      <c r="F40" s="71"/>
      <c r="G40" s="71"/>
      <c r="H40" s="71"/>
      <c r="I40" s="71"/>
      <c r="J40" s="71"/>
      <c r="K40" s="71"/>
    </row>
    <row r="41" spans="1:11" ht="12.75">
      <c r="A41" s="52" t="s">
        <v>212</v>
      </c>
      <c r="B41" s="53">
        <v>244</v>
      </c>
      <c r="C41" s="53">
        <v>345</v>
      </c>
      <c r="D41" s="54">
        <v>0</v>
      </c>
      <c r="E41" s="87"/>
      <c r="F41" s="71"/>
      <c r="G41" s="71"/>
      <c r="H41" s="71"/>
      <c r="I41" s="71"/>
      <c r="J41" s="71"/>
      <c r="K41" s="71"/>
    </row>
    <row r="42" spans="1:11" ht="12.75">
      <c r="A42" s="52" t="s">
        <v>213</v>
      </c>
      <c r="B42" s="53">
        <v>244</v>
      </c>
      <c r="C42" s="53">
        <v>346</v>
      </c>
      <c r="D42" s="54">
        <v>3.2</v>
      </c>
      <c r="E42" s="87"/>
      <c r="F42" s="71"/>
      <c r="G42" s="71"/>
      <c r="H42" s="71"/>
      <c r="I42" s="71"/>
      <c r="J42" s="71"/>
      <c r="K42" s="71"/>
    </row>
    <row r="43" spans="1:11" ht="25.5">
      <c r="A43" s="52" t="s">
        <v>214</v>
      </c>
      <c r="B43" s="53">
        <v>244</v>
      </c>
      <c r="C43" s="53">
        <v>347</v>
      </c>
      <c r="D43" s="54">
        <v>0</v>
      </c>
      <c r="E43" s="87"/>
      <c r="F43" s="71"/>
      <c r="G43" s="71"/>
      <c r="H43" s="71"/>
      <c r="I43" s="71"/>
      <c r="J43" s="71"/>
      <c r="K43" s="71"/>
    </row>
    <row r="44" spans="1:11" ht="25.5">
      <c r="A44" s="52" t="s">
        <v>215</v>
      </c>
      <c r="B44" s="53">
        <v>244</v>
      </c>
      <c r="C44" s="53">
        <v>349</v>
      </c>
      <c r="D44" s="54">
        <v>0</v>
      </c>
      <c r="E44" s="87"/>
      <c r="F44" s="71"/>
      <c r="G44" s="71"/>
      <c r="H44" s="71"/>
      <c r="I44" s="71"/>
      <c r="J44" s="71"/>
      <c r="K44" s="71"/>
    </row>
    <row r="45" spans="1:11" ht="12.75">
      <c r="A45" s="130"/>
      <c r="B45" s="131"/>
      <c r="C45" s="131"/>
      <c r="D45" s="132"/>
      <c r="E45" s="133"/>
      <c r="F45" s="71"/>
      <c r="G45" s="71"/>
      <c r="H45" s="71"/>
      <c r="I45" s="71"/>
      <c r="J45" s="71"/>
      <c r="K45" s="71"/>
    </row>
    <row r="46" spans="1:11" ht="15.75">
      <c r="A46" s="89" t="s">
        <v>20</v>
      </c>
      <c r="E46" s="94"/>
      <c r="F46" s="71"/>
      <c r="G46" s="71"/>
      <c r="H46" s="71"/>
      <c r="I46" s="71"/>
      <c r="J46" s="71"/>
      <c r="K46" s="71"/>
    </row>
    <row r="47" spans="1:11" ht="36" customHeight="1">
      <c r="A47" s="169" t="s">
        <v>156</v>
      </c>
      <c r="B47" s="169"/>
      <c r="C47" s="169"/>
      <c r="D47" s="169"/>
      <c r="E47" s="169"/>
      <c r="F47" s="138"/>
      <c r="G47" s="71"/>
      <c r="H47" s="71"/>
      <c r="I47" s="71"/>
      <c r="J47" s="71"/>
      <c r="K47" s="71"/>
    </row>
    <row r="48" spans="1:5" ht="12.75">
      <c r="A48" s="59" t="s">
        <v>144</v>
      </c>
      <c r="B48" s="89"/>
      <c r="C48" s="89"/>
      <c r="D48" s="89"/>
      <c r="E48" s="58"/>
    </row>
    <row r="49" spans="1:5" ht="12.75">
      <c r="A49" s="61" t="s">
        <v>77</v>
      </c>
      <c r="E49" s="58"/>
    </row>
  </sheetData>
  <sheetProtection/>
  <mergeCells count="12">
    <mergeCell ref="C16:C17"/>
    <mergeCell ref="A16:A17"/>
    <mergeCell ref="B16:B17"/>
    <mergeCell ref="D16:D17"/>
    <mergeCell ref="E16:E17"/>
    <mergeCell ref="A47:E47"/>
    <mergeCell ref="A8:E8"/>
    <mergeCell ref="A12:E12"/>
    <mergeCell ref="A13:E13"/>
    <mergeCell ref="A9:E9"/>
    <mergeCell ref="A10:E10"/>
    <mergeCell ref="A11:E11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PageLayoutView="0" workbookViewId="0" topLeftCell="A22">
      <selection activeCell="D21" sqref="D21"/>
    </sheetView>
  </sheetViews>
  <sheetFormatPr defaultColWidth="8.875" defaultRowHeight="12.75"/>
  <cols>
    <col min="1" max="1" width="54.625" style="56" customWidth="1"/>
    <col min="2" max="2" width="8.25390625" style="56" customWidth="1"/>
    <col min="3" max="3" width="7.625" style="56" customWidth="1"/>
    <col min="4" max="4" width="8.875" style="56" customWidth="1"/>
    <col min="5" max="5" width="11.125" style="56" customWidth="1"/>
    <col min="6" max="7" width="8.875" style="56" customWidth="1"/>
    <col min="8" max="9" width="10.125" style="56" bestFit="1" customWidth="1"/>
    <col min="10" max="16384" width="8.875" style="56" customWidth="1"/>
  </cols>
  <sheetData>
    <row r="1" spans="2:5" ht="15.75">
      <c r="B1" s="57" t="s">
        <v>0</v>
      </c>
      <c r="C1" s="109"/>
      <c r="D1" s="110"/>
      <c r="E1" s="111"/>
    </row>
    <row r="2" spans="2:5" ht="15.75">
      <c r="B2" s="57" t="s">
        <v>44</v>
      </c>
      <c r="C2" s="109"/>
      <c r="D2" s="110"/>
      <c r="E2" s="111"/>
    </row>
    <row r="3" spans="2:5" ht="15.75">
      <c r="B3" s="57" t="s">
        <v>45</v>
      </c>
      <c r="C3" s="109"/>
      <c r="D3" s="110"/>
      <c r="E3" s="111"/>
    </row>
    <row r="4" spans="2:5" ht="15.75">
      <c r="B4" s="57"/>
      <c r="C4" s="109"/>
      <c r="D4" s="110"/>
      <c r="E4" s="111"/>
    </row>
    <row r="5" spans="2:5" ht="15.75">
      <c r="B5" s="57" t="s">
        <v>78</v>
      </c>
      <c r="C5" s="109"/>
      <c r="D5" s="110"/>
      <c r="E5" s="111"/>
    </row>
    <row r="6" spans="2:5" ht="15.75">
      <c r="B6" s="57" t="s">
        <v>90</v>
      </c>
      <c r="C6" s="109"/>
      <c r="D6" s="110"/>
      <c r="E6" s="111"/>
    </row>
    <row r="7" spans="1:5" ht="18.75">
      <c r="A7" s="62" t="s">
        <v>1</v>
      </c>
      <c r="B7" s="110"/>
      <c r="C7" s="110"/>
      <c r="D7" s="110"/>
      <c r="E7" s="111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57" t="s">
        <v>43</v>
      </c>
      <c r="B9" s="157"/>
      <c r="C9" s="157"/>
      <c r="D9" s="157"/>
      <c r="E9" s="157"/>
    </row>
    <row r="10" spans="1:5" ht="14.25">
      <c r="A10" s="157" t="s">
        <v>65</v>
      </c>
      <c r="B10" s="157"/>
      <c r="C10" s="157"/>
      <c r="D10" s="157"/>
      <c r="E10" s="157"/>
    </row>
    <row r="11" spans="1:5" ht="12.75">
      <c r="A11" s="171" t="s">
        <v>39</v>
      </c>
      <c r="B11" s="171"/>
      <c r="C11" s="171"/>
      <c r="D11" s="171"/>
      <c r="E11" s="171"/>
    </row>
    <row r="12" spans="1:5" ht="14.25">
      <c r="A12" s="167" t="s">
        <v>190</v>
      </c>
      <c r="B12" s="167"/>
      <c r="C12" s="167"/>
      <c r="D12" s="167"/>
      <c r="E12" s="167"/>
    </row>
    <row r="13" spans="1:5" ht="12.75">
      <c r="A13" s="112"/>
      <c r="B13" s="112"/>
      <c r="C13" s="112"/>
      <c r="D13" s="112"/>
      <c r="E13" s="112"/>
    </row>
    <row r="14" spans="1:5" ht="14.25">
      <c r="A14" s="159" t="s">
        <v>50</v>
      </c>
      <c r="B14" s="159"/>
      <c r="C14" s="159"/>
      <c r="D14" s="159"/>
      <c r="E14" s="159"/>
    </row>
    <row r="15" spans="1:5" ht="15.75">
      <c r="A15" s="63"/>
      <c r="E15" s="58"/>
    </row>
    <row r="16" spans="1:5" ht="12.75">
      <c r="A16" s="64" t="s">
        <v>119</v>
      </c>
      <c r="E16" s="58"/>
    </row>
    <row r="17" spans="1:5" ht="12.75" customHeight="1">
      <c r="A17" s="160" t="s">
        <v>3</v>
      </c>
      <c r="B17" s="162" t="s">
        <v>23</v>
      </c>
      <c r="C17" s="162" t="s">
        <v>22</v>
      </c>
      <c r="D17" s="164" t="s">
        <v>4</v>
      </c>
      <c r="E17" s="165" t="s">
        <v>5</v>
      </c>
    </row>
    <row r="18" spans="1:5" ht="12.75">
      <c r="A18" s="160"/>
      <c r="B18" s="163"/>
      <c r="C18" s="163"/>
      <c r="D18" s="164"/>
      <c r="E18" s="165"/>
    </row>
    <row r="19" spans="1:5" s="68" customFormat="1" ht="11.25">
      <c r="A19" s="66">
        <v>1</v>
      </c>
      <c r="B19" s="66">
        <v>2</v>
      </c>
      <c r="C19" s="66">
        <v>3</v>
      </c>
      <c r="D19" s="66">
        <v>4</v>
      </c>
      <c r="E19" s="67">
        <v>5</v>
      </c>
    </row>
    <row r="20" spans="1:5" ht="15.75" customHeight="1">
      <c r="A20" s="108" t="s">
        <v>7</v>
      </c>
      <c r="B20" s="97"/>
      <c r="C20" s="97"/>
      <c r="D20" s="74">
        <v>100</v>
      </c>
      <c r="E20" s="113">
        <v>350000</v>
      </c>
    </row>
    <row r="21" spans="1:5" ht="24" customHeight="1">
      <c r="A21" s="52" t="s">
        <v>97</v>
      </c>
      <c r="B21" s="97"/>
      <c r="C21" s="97"/>
      <c r="D21" s="72">
        <v>30</v>
      </c>
      <c r="E21" s="114">
        <f>ROUND($E$20*D21/100,2)</f>
        <v>105000</v>
      </c>
    </row>
    <row r="22" spans="1:9" ht="12.75">
      <c r="A22" s="52" t="s">
        <v>32</v>
      </c>
      <c r="B22" s="115"/>
      <c r="C22" s="115"/>
      <c r="D22" s="116" t="s">
        <v>26</v>
      </c>
      <c r="E22" s="113">
        <f>E20-E21</f>
        <v>245000</v>
      </c>
      <c r="I22" s="58"/>
    </row>
    <row r="23" spans="1:8" ht="15.75" customHeight="1">
      <c r="A23" s="52" t="s">
        <v>219</v>
      </c>
      <c r="B23" s="117"/>
      <c r="C23" s="118"/>
      <c r="D23" s="74" t="s">
        <v>216</v>
      </c>
      <c r="E23" s="119">
        <f>E22</f>
        <v>245000</v>
      </c>
      <c r="H23" s="58"/>
    </row>
    <row r="24" spans="1:9" ht="12.75">
      <c r="A24" s="84" t="s">
        <v>69</v>
      </c>
      <c r="B24" s="97"/>
      <c r="C24" s="97"/>
      <c r="D24" s="69">
        <f>SUM(D25:D37)</f>
        <v>100.00000000000001</v>
      </c>
      <c r="E24" s="119">
        <f>SUM(E25:E37)</f>
        <v>0</v>
      </c>
      <c r="G24" s="58"/>
      <c r="H24" s="120"/>
      <c r="I24" s="58"/>
    </row>
    <row r="25" spans="1:9" ht="12.75">
      <c r="A25" s="84" t="s">
        <v>21</v>
      </c>
      <c r="B25" s="53">
        <v>111</v>
      </c>
      <c r="C25" s="53">
        <v>211</v>
      </c>
      <c r="D25" s="85">
        <v>60</v>
      </c>
      <c r="E25" s="121"/>
      <c r="G25" s="58"/>
      <c r="H25" s="58"/>
      <c r="I25" s="120"/>
    </row>
    <row r="26" spans="1:9" ht="12.75">
      <c r="A26" s="23" t="s">
        <v>217</v>
      </c>
      <c r="B26" s="53">
        <v>112</v>
      </c>
      <c r="C26" s="53">
        <v>212</v>
      </c>
      <c r="D26" s="54">
        <v>0.36</v>
      </c>
      <c r="E26" s="122"/>
      <c r="I26" s="120"/>
    </row>
    <row r="27" spans="1:9" ht="22.5">
      <c r="A27" s="55" t="s">
        <v>225</v>
      </c>
      <c r="B27" s="53">
        <v>112</v>
      </c>
      <c r="C27" s="53">
        <v>226</v>
      </c>
      <c r="D27" s="54">
        <v>0.83</v>
      </c>
      <c r="E27" s="122"/>
      <c r="I27" s="120"/>
    </row>
    <row r="28" spans="1:9" ht="33.75">
      <c r="A28" s="55" t="s">
        <v>220</v>
      </c>
      <c r="B28" s="53">
        <v>113</v>
      </c>
      <c r="C28" s="53">
        <v>226</v>
      </c>
      <c r="D28" s="54">
        <v>0.11</v>
      </c>
      <c r="E28" s="122"/>
      <c r="I28" s="120"/>
    </row>
    <row r="29" spans="1:9" ht="12.75">
      <c r="A29" s="84" t="s">
        <v>199</v>
      </c>
      <c r="B29" s="53">
        <v>119</v>
      </c>
      <c r="C29" s="53">
        <v>213</v>
      </c>
      <c r="D29" s="88">
        <f>ROUND(D25*0.302,2)</f>
        <v>18.12</v>
      </c>
      <c r="E29" s="121"/>
      <c r="G29" s="58"/>
      <c r="H29" s="58"/>
      <c r="I29" s="120"/>
    </row>
    <row r="30" spans="1:9" ht="12.75">
      <c r="A30" s="52" t="s">
        <v>221</v>
      </c>
      <c r="B30" s="53">
        <v>244</v>
      </c>
      <c r="C30" s="53">
        <v>221</v>
      </c>
      <c r="D30" s="72">
        <v>0.5</v>
      </c>
      <c r="E30" s="122"/>
      <c r="H30" s="58"/>
      <c r="I30" s="120"/>
    </row>
    <row r="31" spans="1:9" ht="12.75">
      <c r="A31" s="52" t="s">
        <v>222</v>
      </c>
      <c r="B31" s="53">
        <v>244</v>
      </c>
      <c r="C31" s="53">
        <v>222</v>
      </c>
      <c r="D31" s="72">
        <v>1</v>
      </c>
      <c r="E31" s="122"/>
      <c r="H31" s="58"/>
      <c r="I31" s="120"/>
    </row>
    <row r="32" spans="1:9" ht="12.75">
      <c r="A32" s="52" t="s">
        <v>202</v>
      </c>
      <c r="B32" s="53">
        <v>244</v>
      </c>
      <c r="C32" s="53">
        <v>223</v>
      </c>
      <c r="D32" s="116">
        <v>0</v>
      </c>
      <c r="E32" s="122"/>
      <c r="H32" s="58"/>
      <c r="I32" s="120"/>
    </row>
    <row r="33" spans="1:9" ht="12.75">
      <c r="A33" s="52" t="s">
        <v>203</v>
      </c>
      <c r="B33" s="53">
        <v>244</v>
      </c>
      <c r="C33" s="53">
        <v>224</v>
      </c>
      <c r="D33" s="72">
        <v>0.2</v>
      </c>
      <c r="E33" s="122"/>
      <c r="I33" s="120"/>
    </row>
    <row r="34" spans="1:11" ht="12.75">
      <c r="A34" s="84" t="s">
        <v>204</v>
      </c>
      <c r="B34" s="53">
        <v>244</v>
      </c>
      <c r="C34" s="53">
        <v>225</v>
      </c>
      <c r="D34" s="85">
        <v>7</v>
      </c>
      <c r="E34" s="121"/>
      <c r="H34" s="58"/>
      <c r="I34" s="120"/>
      <c r="K34" s="58"/>
    </row>
    <row r="35" spans="1:9" ht="12.75">
      <c r="A35" s="52" t="s">
        <v>223</v>
      </c>
      <c r="B35" s="53">
        <v>244</v>
      </c>
      <c r="C35" s="53">
        <v>226</v>
      </c>
      <c r="D35" s="54">
        <v>5.68</v>
      </c>
      <c r="E35" s="122"/>
      <c r="H35" s="58"/>
      <c r="I35" s="120"/>
    </row>
    <row r="36" spans="1:9" ht="12.75">
      <c r="A36" s="52" t="s">
        <v>224</v>
      </c>
      <c r="B36" s="53">
        <v>244</v>
      </c>
      <c r="C36" s="53">
        <v>310</v>
      </c>
      <c r="D36" s="72">
        <v>3</v>
      </c>
      <c r="E36" s="122"/>
      <c r="I36" s="120"/>
    </row>
    <row r="37" spans="1:9" ht="12.75">
      <c r="A37" s="52" t="s">
        <v>207</v>
      </c>
      <c r="B37" s="53">
        <v>244</v>
      </c>
      <c r="C37" s="53">
        <v>340</v>
      </c>
      <c r="D37" s="72">
        <f>SUM(D38:D45)</f>
        <v>3.2</v>
      </c>
      <c r="E37" s="119">
        <f>SUM(E38:E45)</f>
        <v>0</v>
      </c>
      <c r="I37" s="120"/>
    </row>
    <row r="38" spans="1:9" ht="25.5">
      <c r="A38" s="52" t="s">
        <v>208</v>
      </c>
      <c r="B38" s="53">
        <v>244</v>
      </c>
      <c r="C38" s="53">
        <v>341</v>
      </c>
      <c r="D38" s="72">
        <v>0</v>
      </c>
      <c r="E38" s="72"/>
      <c r="I38" s="120"/>
    </row>
    <row r="39" spans="1:9" ht="12.75">
      <c r="A39" s="52" t="s">
        <v>209</v>
      </c>
      <c r="B39" s="53">
        <v>244</v>
      </c>
      <c r="C39" s="53">
        <v>342</v>
      </c>
      <c r="D39" s="72">
        <v>0</v>
      </c>
      <c r="E39" s="72"/>
      <c r="I39" s="120"/>
    </row>
    <row r="40" spans="1:5" ht="12.75">
      <c r="A40" s="52" t="s">
        <v>210</v>
      </c>
      <c r="B40" s="53">
        <v>244</v>
      </c>
      <c r="C40" s="53">
        <v>343</v>
      </c>
      <c r="D40" s="72">
        <v>0</v>
      </c>
      <c r="E40" s="72"/>
    </row>
    <row r="41" spans="1:5" ht="12.75">
      <c r="A41" s="52" t="s">
        <v>211</v>
      </c>
      <c r="B41" s="53">
        <v>244</v>
      </c>
      <c r="C41" s="53">
        <v>344</v>
      </c>
      <c r="D41" s="72">
        <v>0</v>
      </c>
      <c r="E41" s="72"/>
    </row>
    <row r="42" spans="1:5" ht="12.75">
      <c r="A42" s="52" t="s">
        <v>212</v>
      </c>
      <c r="B42" s="53">
        <v>244</v>
      </c>
      <c r="C42" s="53">
        <v>345</v>
      </c>
      <c r="D42" s="72">
        <v>0</v>
      </c>
      <c r="E42" s="72"/>
    </row>
    <row r="43" spans="1:5" ht="12.75">
      <c r="A43" s="52" t="s">
        <v>213</v>
      </c>
      <c r="B43" s="53">
        <v>244</v>
      </c>
      <c r="C43" s="53">
        <v>346</v>
      </c>
      <c r="D43" s="72">
        <v>3.2</v>
      </c>
      <c r="E43" s="72"/>
    </row>
    <row r="44" spans="1:5" ht="25.5">
      <c r="A44" s="52" t="s">
        <v>214</v>
      </c>
      <c r="B44" s="53">
        <v>244</v>
      </c>
      <c r="C44" s="53">
        <v>347</v>
      </c>
      <c r="D44" s="72">
        <v>0</v>
      </c>
      <c r="E44" s="72"/>
    </row>
    <row r="45" spans="1:5" ht="25.5">
      <c r="A45" s="52" t="s">
        <v>215</v>
      </c>
      <c r="B45" s="53">
        <v>244</v>
      </c>
      <c r="C45" s="53">
        <v>349</v>
      </c>
      <c r="D45" s="72">
        <v>0</v>
      </c>
      <c r="E45" s="72"/>
    </row>
    <row r="46" spans="1:5" ht="15.75">
      <c r="A46" s="89" t="s">
        <v>20</v>
      </c>
      <c r="E46" s="94"/>
    </row>
    <row r="47" spans="1:5" ht="26.25" customHeight="1">
      <c r="A47" s="170" t="s">
        <v>156</v>
      </c>
      <c r="B47" s="170"/>
      <c r="C47" s="170"/>
      <c r="D47" s="170"/>
      <c r="E47" s="170"/>
    </row>
    <row r="48" spans="1:5" ht="12.75">
      <c r="A48" s="59" t="s">
        <v>40</v>
      </c>
      <c r="B48" s="89"/>
      <c r="C48" s="89"/>
      <c r="D48" s="89"/>
      <c r="E48" s="58"/>
    </row>
    <row r="49" spans="1:5" ht="12.75">
      <c r="A49" s="59"/>
      <c r="B49" s="89"/>
      <c r="C49" s="89"/>
      <c r="D49" s="89"/>
      <c r="E49" s="58"/>
    </row>
    <row r="50" spans="1:5" ht="15.75">
      <c r="A50" s="59" t="s">
        <v>41</v>
      </c>
      <c r="B50" s="57"/>
      <c r="E50" s="58"/>
    </row>
    <row r="51" ht="9" customHeight="1">
      <c r="A51" s="59"/>
    </row>
    <row r="52" spans="1:2" ht="15.75">
      <c r="A52" s="59" t="s">
        <v>42</v>
      </c>
      <c r="B52" s="57"/>
    </row>
  </sheetData>
  <sheetProtection/>
  <mergeCells count="12">
    <mergeCell ref="C17:C18"/>
    <mergeCell ref="D17:D18"/>
    <mergeCell ref="E17:E18"/>
    <mergeCell ref="A10:E10"/>
    <mergeCell ref="A47:E47"/>
    <mergeCell ref="A11:E11"/>
    <mergeCell ref="A8:E8"/>
    <mergeCell ref="A9:E9"/>
    <mergeCell ref="A12:E12"/>
    <mergeCell ref="A14:E14"/>
    <mergeCell ref="A17:A18"/>
    <mergeCell ref="B17:B18"/>
  </mergeCells>
  <printOptions/>
  <pageMargins left="0.5511811023622047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1">
      <selection activeCell="H46" sqref="H46"/>
    </sheetView>
  </sheetViews>
  <sheetFormatPr defaultColWidth="8.875" defaultRowHeight="12.75"/>
  <cols>
    <col min="1" max="1" width="50.625" style="56" customWidth="1"/>
    <col min="2" max="2" width="8.25390625" style="56" customWidth="1"/>
    <col min="3" max="3" width="6.25390625" style="56" customWidth="1"/>
    <col min="4" max="4" width="8.875" style="56" customWidth="1"/>
    <col min="5" max="5" width="9.875" style="56" customWidth="1"/>
    <col min="6" max="7" width="8.875" style="56" customWidth="1"/>
    <col min="8" max="9" width="10.125" style="56" bestFit="1" customWidth="1"/>
    <col min="10" max="16384" width="8.875" style="56" customWidth="1"/>
  </cols>
  <sheetData>
    <row r="1" spans="2:5" ht="15.75">
      <c r="B1" s="57" t="s">
        <v>0</v>
      </c>
      <c r="C1" s="57"/>
      <c r="E1" s="58"/>
    </row>
    <row r="2" spans="2:5" ht="15.75">
      <c r="B2" s="57" t="s">
        <v>44</v>
      </c>
      <c r="C2" s="57"/>
      <c r="E2" s="58"/>
    </row>
    <row r="3" spans="2:5" ht="15.75">
      <c r="B3" s="57" t="s">
        <v>45</v>
      </c>
      <c r="C3" s="57"/>
      <c r="E3" s="58"/>
    </row>
    <row r="4" spans="2:5" ht="15.75">
      <c r="B4" s="57"/>
      <c r="C4" s="57"/>
      <c r="E4" s="58"/>
    </row>
    <row r="5" spans="2:5" ht="15.75">
      <c r="B5" s="57" t="s">
        <v>78</v>
      </c>
      <c r="C5" s="57"/>
      <c r="E5" s="58"/>
    </row>
    <row r="6" spans="2:5" ht="15.75">
      <c r="B6" s="57" t="s">
        <v>90</v>
      </c>
      <c r="C6" s="57"/>
      <c r="E6" s="58"/>
    </row>
    <row r="7" spans="1:5" ht="18.75">
      <c r="A7" s="62" t="s">
        <v>1</v>
      </c>
      <c r="E7" s="58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57" t="s">
        <v>61</v>
      </c>
      <c r="B9" s="157"/>
      <c r="C9" s="157"/>
      <c r="D9" s="157"/>
      <c r="E9" s="157"/>
    </row>
    <row r="10" spans="1:5" ht="14.25">
      <c r="A10" s="173" t="s">
        <v>59</v>
      </c>
      <c r="B10" s="173"/>
      <c r="C10" s="173"/>
      <c r="D10" s="173"/>
      <c r="E10" s="173"/>
    </row>
    <row r="11" spans="1:5" ht="12.75">
      <c r="A11" s="174" t="s">
        <v>60</v>
      </c>
      <c r="B11" s="174"/>
      <c r="C11" s="174"/>
      <c r="D11" s="174"/>
      <c r="E11" s="174"/>
    </row>
    <row r="12" spans="1:5" ht="15.75">
      <c r="A12" s="63"/>
      <c r="E12" s="58"/>
    </row>
    <row r="13" spans="1:5" ht="12.75">
      <c r="A13" s="64" t="s">
        <v>118</v>
      </c>
      <c r="E13" s="58"/>
    </row>
    <row r="14" spans="1:5" ht="12.75" customHeight="1">
      <c r="A14" s="160" t="s">
        <v>3</v>
      </c>
      <c r="B14" s="162" t="s">
        <v>22</v>
      </c>
      <c r="C14" s="162" t="s">
        <v>23</v>
      </c>
      <c r="D14" s="164" t="s">
        <v>4</v>
      </c>
      <c r="E14" s="165" t="s">
        <v>5</v>
      </c>
    </row>
    <row r="15" spans="1:5" ht="13.5" customHeight="1">
      <c r="A15" s="160"/>
      <c r="B15" s="163"/>
      <c r="C15" s="163"/>
      <c r="D15" s="164"/>
      <c r="E15" s="165"/>
    </row>
    <row r="16" spans="1:5" s="68" customFormat="1" ht="11.25">
      <c r="A16" s="66">
        <v>1</v>
      </c>
      <c r="B16" s="66">
        <v>2</v>
      </c>
      <c r="C16" s="66">
        <v>3</v>
      </c>
      <c r="D16" s="66">
        <v>4</v>
      </c>
      <c r="E16" s="67">
        <v>5</v>
      </c>
    </row>
    <row r="17" spans="1:5" ht="15.75" customHeight="1">
      <c r="A17" s="108" t="s">
        <v>7</v>
      </c>
      <c r="B17" s="97"/>
      <c r="C17" s="97"/>
      <c r="D17" s="74">
        <v>100</v>
      </c>
      <c r="E17" s="113">
        <v>350000</v>
      </c>
    </row>
    <row r="18" spans="1:5" ht="25.5">
      <c r="A18" s="52" t="s">
        <v>100</v>
      </c>
      <c r="B18" s="97"/>
      <c r="C18" s="97"/>
      <c r="D18" s="72">
        <v>20</v>
      </c>
      <c r="E18" s="114">
        <f>ROUND($E$17*D18/100,2)</f>
        <v>70000</v>
      </c>
    </row>
    <row r="19" spans="1:5" ht="12.75" customHeight="1">
      <c r="A19" s="52" t="s">
        <v>70</v>
      </c>
      <c r="B19" s="97"/>
      <c r="C19" s="97"/>
      <c r="D19" s="123">
        <f>D17-D18</f>
        <v>80</v>
      </c>
      <c r="E19" s="113">
        <f>E17-E18</f>
        <v>280000</v>
      </c>
    </row>
    <row r="20" spans="1:8" ht="14.25" customHeight="1">
      <c r="A20" s="52" t="s">
        <v>68</v>
      </c>
      <c r="B20" s="117"/>
      <c r="C20" s="118"/>
      <c r="D20" s="74"/>
      <c r="E20" s="114">
        <f>E19</f>
        <v>280000</v>
      </c>
      <c r="H20" s="58"/>
    </row>
    <row r="21" spans="1:9" ht="12.75">
      <c r="A21" s="84" t="s">
        <v>69</v>
      </c>
      <c r="B21" s="97"/>
      <c r="C21" s="97"/>
      <c r="D21" s="69">
        <f>SUM(D22:D33)</f>
        <v>100</v>
      </c>
      <c r="E21" s="119">
        <f>SUM(E22:E33)</f>
        <v>0</v>
      </c>
      <c r="G21" s="58"/>
      <c r="H21" s="120"/>
      <c r="I21" s="58"/>
    </row>
    <row r="22" spans="1:9" ht="12.75">
      <c r="A22" s="84" t="s">
        <v>21</v>
      </c>
      <c r="B22" s="53">
        <v>111</v>
      </c>
      <c r="C22" s="53">
        <v>211</v>
      </c>
      <c r="D22" s="85">
        <v>60</v>
      </c>
      <c r="E22" s="121"/>
      <c r="G22" s="58"/>
      <c r="H22" s="58"/>
      <c r="I22" s="120"/>
    </row>
    <row r="23" spans="1:9" ht="12.75">
      <c r="A23" s="23" t="s">
        <v>122</v>
      </c>
      <c r="B23" s="53">
        <v>112</v>
      </c>
      <c r="C23" s="53">
        <v>212</v>
      </c>
      <c r="D23" s="54">
        <v>0.15</v>
      </c>
      <c r="E23" s="122"/>
      <c r="I23" s="120"/>
    </row>
    <row r="24" spans="1:9" ht="33.75">
      <c r="A24" s="55" t="s">
        <v>123</v>
      </c>
      <c r="B24" s="53">
        <v>112</v>
      </c>
      <c r="C24" s="53">
        <v>226</v>
      </c>
      <c r="D24" s="54">
        <v>0.35</v>
      </c>
      <c r="E24" s="122"/>
      <c r="I24" s="120"/>
    </row>
    <row r="25" spans="1:9" ht="12.75">
      <c r="A25" s="84" t="s">
        <v>101</v>
      </c>
      <c r="B25" s="117">
        <v>119</v>
      </c>
      <c r="C25" s="118">
        <v>213</v>
      </c>
      <c r="D25" s="88">
        <f>ROUND(D22*0.302,2)</f>
        <v>18.12</v>
      </c>
      <c r="E25" s="121"/>
      <c r="G25" s="58"/>
      <c r="H25" s="58"/>
      <c r="I25" s="120"/>
    </row>
    <row r="26" spans="1:9" ht="12.75">
      <c r="A26" s="52" t="s">
        <v>102</v>
      </c>
      <c r="B26" s="117">
        <v>244</v>
      </c>
      <c r="C26" s="117">
        <v>221</v>
      </c>
      <c r="D26" s="72">
        <v>0.5</v>
      </c>
      <c r="E26" s="122"/>
      <c r="H26" s="58"/>
      <c r="I26" s="120"/>
    </row>
    <row r="27" spans="1:9" ht="12.75">
      <c r="A27" s="52" t="s">
        <v>103</v>
      </c>
      <c r="B27" s="117">
        <v>244</v>
      </c>
      <c r="C27" s="117">
        <v>222</v>
      </c>
      <c r="D27" s="72">
        <v>1</v>
      </c>
      <c r="E27" s="122"/>
      <c r="H27" s="58"/>
      <c r="I27" s="120"/>
    </row>
    <row r="28" spans="1:9" ht="12.75">
      <c r="A28" s="52" t="s">
        <v>104</v>
      </c>
      <c r="B28" s="117">
        <v>244</v>
      </c>
      <c r="C28" s="117">
        <v>223</v>
      </c>
      <c r="D28" s="116">
        <v>0</v>
      </c>
      <c r="E28" s="122"/>
      <c r="H28" s="58"/>
      <c r="I28" s="120"/>
    </row>
    <row r="29" spans="1:9" ht="12.75">
      <c r="A29" s="52" t="s">
        <v>105</v>
      </c>
      <c r="B29" s="117">
        <v>244</v>
      </c>
      <c r="C29" s="117">
        <v>224</v>
      </c>
      <c r="D29" s="72">
        <v>0.2</v>
      </c>
      <c r="E29" s="122"/>
      <c r="I29" s="120"/>
    </row>
    <row r="30" spans="1:11" ht="12.75">
      <c r="A30" s="84" t="s">
        <v>106</v>
      </c>
      <c r="B30" s="117">
        <v>244</v>
      </c>
      <c r="C30" s="117">
        <v>225</v>
      </c>
      <c r="D30" s="85">
        <v>7</v>
      </c>
      <c r="E30" s="121"/>
      <c r="H30" s="58"/>
      <c r="I30" s="120"/>
      <c r="K30" s="58"/>
    </row>
    <row r="31" spans="1:9" ht="12.75">
      <c r="A31" s="52" t="s">
        <v>107</v>
      </c>
      <c r="B31" s="117">
        <v>244</v>
      </c>
      <c r="C31" s="117">
        <v>226</v>
      </c>
      <c r="D31" s="54">
        <v>6.18</v>
      </c>
      <c r="E31" s="122"/>
      <c r="H31" s="58"/>
      <c r="I31" s="120"/>
    </row>
    <row r="32" spans="1:9" ht="12.75">
      <c r="A32" s="52" t="s">
        <v>108</v>
      </c>
      <c r="B32" s="117">
        <v>244</v>
      </c>
      <c r="C32" s="117">
        <v>310</v>
      </c>
      <c r="D32" s="72">
        <v>3</v>
      </c>
      <c r="E32" s="122"/>
      <c r="I32" s="120"/>
    </row>
    <row r="33" spans="1:9" ht="12.75">
      <c r="A33" s="52" t="s">
        <v>167</v>
      </c>
      <c r="B33" s="117">
        <v>244</v>
      </c>
      <c r="C33" s="117">
        <v>340</v>
      </c>
      <c r="D33" s="72">
        <f>SUM(D34:D41)</f>
        <v>3.5</v>
      </c>
      <c r="E33" s="119">
        <f>SUM(E34:E41)</f>
        <v>0</v>
      </c>
      <c r="I33" s="120"/>
    </row>
    <row r="34" spans="1:9" ht="25.5">
      <c r="A34" s="52" t="s">
        <v>169</v>
      </c>
      <c r="B34" s="53">
        <v>244</v>
      </c>
      <c r="C34" s="53">
        <v>341</v>
      </c>
      <c r="D34" s="72">
        <v>0</v>
      </c>
      <c r="E34" s="72"/>
      <c r="I34" s="120"/>
    </row>
    <row r="35" spans="1:9" ht="12.75">
      <c r="A35" s="52" t="s">
        <v>170</v>
      </c>
      <c r="B35" s="53">
        <v>244</v>
      </c>
      <c r="C35" s="53">
        <v>342</v>
      </c>
      <c r="D35" s="72">
        <v>0</v>
      </c>
      <c r="E35" s="72"/>
      <c r="I35" s="120"/>
    </row>
    <row r="36" spans="1:9" ht="12.75">
      <c r="A36" s="52" t="s">
        <v>171</v>
      </c>
      <c r="B36" s="53">
        <v>244</v>
      </c>
      <c r="C36" s="53">
        <v>343</v>
      </c>
      <c r="D36" s="72">
        <v>0</v>
      </c>
      <c r="E36" s="72"/>
      <c r="I36" s="120"/>
    </row>
    <row r="37" spans="1:9" ht="12.75">
      <c r="A37" s="52" t="s">
        <v>172</v>
      </c>
      <c r="B37" s="53">
        <v>244</v>
      </c>
      <c r="C37" s="53">
        <v>344</v>
      </c>
      <c r="D37" s="72">
        <v>0</v>
      </c>
      <c r="E37" s="72"/>
      <c r="I37" s="120"/>
    </row>
    <row r="38" spans="1:9" ht="12.75">
      <c r="A38" s="52" t="s">
        <v>173</v>
      </c>
      <c r="B38" s="53">
        <v>244</v>
      </c>
      <c r="C38" s="53">
        <v>345</v>
      </c>
      <c r="D38" s="72">
        <v>0</v>
      </c>
      <c r="E38" s="72"/>
      <c r="I38" s="120"/>
    </row>
    <row r="39" spans="1:9" ht="12.75">
      <c r="A39" s="52" t="s">
        <v>174</v>
      </c>
      <c r="B39" s="53">
        <v>244</v>
      </c>
      <c r="C39" s="53">
        <v>346</v>
      </c>
      <c r="D39" s="72">
        <v>3.5</v>
      </c>
      <c r="E39" s="72"/>
      <c r="I39" s="120"/>
    </row>
    <row r="40" spans="1:9" ht="25.5">
      <c r="A40" s="52" t="s">
        <v>175</v>
      </c>
      <c r="B40" s="53">
        <v>244</v>
      </c>
      <c r="C40" s="53">
        <v>347</v>
      </c>
      <c r="D40" s="72">
        <v>0</v>
      </c>
      <c r="E40" s="72"/>
      <c r="I40" s="120"/>
    </row>
    <row r="41" spans="1:9" ht="25.5">
      <c r="A41" s="52" t="s">
        <v>176</v>
      </c>
      <c r="B41" s="53">
        <v>244</v>
      </c>
      <c r="C41" s="53">
        <v>349</v>
      </c>
      <c r="D41" s="72">
        <v>0</v>
      </c>
      <c r="E41" s="72"/>
      <c r="I41" s="120"/>
    </row>
    <row r="42" spans="1:9" ht="12.75" customHeight="1">
      <c r="A42" s="89" t="s">
        <v>79</v>
      </c>
      <c r="B42" s="89"/>
      <c r="C42" s="89"/>
      <c r="D42" s="89"/>
      <c r="E42" s="89"/>
      <c r="I42" s="120"/>
    </row>
    <row r="43" spans="1:9" ht="12.75" customHeight="1">
      <c r="A43" s="89" t="s">
        <v>80</v>
      </c>
      <c r="B43" s="89"/>
      <c r="C43" s="89"/>
      <c r="D43" s="89"/>
      <c r="E43" s="89"/>
      <c r="I43" s="120"/>
    </row>
    <row r="44" spans="1:5" ht="15.75">
      <c r="A44" s="89" t="s">
        <v>99</v>
      </c>
      <c r="E44" s="94"/>
    </row>
    <row r="45" spans="1:5" ht="31.5" customHeight="1">
      <c r="A45" s="172" t="s">
        <v>168</v>
      </c>
      <c r="B45" s="172"/>
      <c r="C45" s="172"/>
      <c r="D45" s="172"/>
      <c r="E45" s="172"/>
    </row>
    <row r="46" spans="1:5" ht="15.75">
      <c r="A46" s="57"/>
      <c r="E46" s="94"/>
    </row>
    <row r="47" spans="1:5" ht="12.75">
      <c r="A47" s="59" t="s">
        <v>40</v>
      </c>
      <c r="B47" s="89"/>
      <c r="C47" s="89"/>
      <c r="D47" s="89"/>
      <c r="E47" s="58"/>
    </row>
    <row r="48" spans="1:5" ht="24" customHeight="1">
      <c r="A48" s="59" t="s">
        <v>41</v>
      </c>
      <c r="B48" s="57"/>
      <c r="E48" s="58"/>
    </row>
    <row r="49" spans="1:2" ht="7.5" customHeight="1">
      <c r="A49" s="57"/>
      <c r="B49" s="57"/>
    </row>
    <row r="50" spans="1:2" ht="15.75">
      <c r="A50" s="59" t="s">
        <v>42</v>
      </c>
      <c r="B50" s="57"/>
    </row>
  </sheetData>
  <sheetProtection/>
  <mergeCells count="10">
    <mergeCell ref="A45:E45"/>
    <mergeCell ref="A8:E8"/>
    <mergeCell ref="A9:E9"/>
    <mergeCell ref="A10:E10"/>
    <mergeCell ref="A11:E11"/>
    <mergeCell ref="A14:A15"/>
    <mergeCell ref="B14:B15"/>
    <mergeCell ref="C14:C15"/>
    <mergeCell ref="D14:D15"/>
    <mergeCell ref="E14:E15"/>
  </mergeCells>
  <printOptions/>
  <pageMargins left="0.5511811023622047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1">
      <selection activeCell="D19" sqref="D19"/>
    </sheetView>
  </sheetViews>
  <sheetFormatPr defaultColWidth="8.875" defaultRowHeight="12.75"/>
  <cols>
    <col min="1" max="1" width="49.25390625" style="56" customWidth="1"/>
    <col min="2" max="2" width="8.25390625" style="56" customWidth="1"/>
    <col min="3" max="3" width="7.625" style="56" customWidth="1"/>
    <col min="4" max="4" width="8.875" style="56" customWidth="1"/>
    <col min="5" max="5" width="13.375" style="56" customWidth="1"/>
    <col min="6" max="7" width="8.875" style="56" customWidth="1"/>
    <col min="8" max="9" width="10.125" style="56" bestFit="1" customWidth="1"/>
    <col min="10" max="16384" width="8.875" style="56" customWidth="1"/>
  </cols>
  <sheetData>
    <row r="1" spans="2:5" ht="15.75">
      <c r="B1" s="57" t="s">
        <v>0</v>
      </c>
      <c r="C1" s="57"/>
      <c r="E1" s="58"/>
    </row>
    <row r="2" spans="2:5" ht="15.75">
      <c r="B2" s="57" t="s">
        <v>44</v>
      </c>
      <c r="C2" s="57"/>
      <c r="E2" s="58"/>
    </row>
    <row r="3" spans="2:5" ht="15.75">
      <c r="B3" s="57" t="s">
        <v>45</v>
      </c>
      <c r="C3" s="57"/>
      <c r="E3" s="58"/>
    </row>
    <row r="4" spans="2:5" ht="15.75">
      <c r="B4" s="57"/>
      <c r="C4" s="57"/>
      <c r="E4" s="58"/>
    </row>
    <row r="5" spans="2:5" ht="15.75">
      <c r="B5" s="57" t="s">
        <v>78</v>
      </c>
      <c r="C5" s="57"/>
      <c r="E5" s="58"/>
    </row>
    <row r="6" spans="2:5" ht="15.75">
      <c r="B6" s="57" t="s">
        <v>90</v>
      </c>
      <c r="C6" s="57"/>
      <c r="E6" s="58"/>
    </row>
    <row r="7" spans="1:5" ht="18.75">
      <c r="A7" s="62" t="s">
        <v>1</v>
      </c>
      <c r="E7" s="58"/>
    </row>
    <row r="8" spans="1:5" ht="15.75">
      <c r="A8" s="156" t="s">
        <v>2</v>
      </c>
      <c r="B8" s="156"/>
      <c r="C8" s="156"/>
      <c r="D8" s="156"/>
      <c r="E8" s="156"/>
    </row>
    <row r="9" spans="1:5" ht="14.25">
      <c r="A9" s="157" t="s">
        <v>191</v>
      </c>
      <c r="B9" s="157"/>
      <c r="C9" s="157"/>
      <c r="D9" s="157"/>
      <c r="E9" s="157"/>
    </row>
    <row r="10" spans="1:5" ht="14.25">
      <c r="A10" s="157" t="s">
        <v>51</v>
      </c>
      <c r="B10" s="157"/>
      <c r="C10" s="157"/>
      <c r="D10" s="157"/>
      <c r="E10" s="157"/>
    </row>
    <row r="11" spans="1:5" ht="9" customHeight="1">
      <c r="A11" s="176"/>
      <c r="B11" s="176"/>
      <c r="C11" s="176"/>
      <c r="D11" s="176"/>
      <c r="E11" s="176"/>
    </row>
    <row r="12" spans="1:5" ht="15.75">
      <c r="A12" s="177" t="s">
        <v>39</v>
      </c>
      <c r="B12" s="177"/>
      <c r="C12" s="177"/>
      <c r="D12" s="177"/>
      <c r="E12" s="177"/>
    </row>
    <row r="13" spans="1:5" ht="12.75">
      <c r="A13" s="175" t="s">
        <v>145</v>
      </c>
      <c r="B13" s="175"/>
      <c r="C13" s="175"/>
      <c r="D13" s="175"/>
      <c r="E13" s="175"/>
    </row>
    <row r="14" spans="1:5" ht="12.75">
      <c r="A14" s="64" t="s">
        <v>118</v>
      </c>
      <c r="E14" s="58"/>
    </row>
    <row r="15" spans="1:5" ht="12.75" customHeight="1">
      <c r="A15" s="160" t="s">
        <v>3</v>
      </c>
      <c r="B15" s="162" t="s">
        <v>23</v>
      </c>
      <c r="C15" s="162" t="s">
        <v>22</v>
      </c>
      <c r="D15" s="164" t="s">
        <v>4</v>
      </c>
      <c r="E15" s="165" t="s">
        <v>5</v>
      </c>
    </row>
    <row r="16" spans="1:5" ht="12.75">
      <c r="A16" s="160"/>
      <c r="B16" s="163"/>
      <c r="C16" s="163"/>
      <c r="D16" s="164"/>
      <c r="E16" s="165"/>
    </row>
    <row r="17" spans="1:5" s="68" customFormat="1" ht="11.25">
      <c r="A17" s="66">
        <v>1</v>
      </c>
      <c r="B17" s="66">
        <v>2</v>
      </c>
      <c r="C17" s="66">
        <v>3</v>
      </c>
      <c r="D17" s="66">
        <v>4</v>
      </c>
      <c r="E17" s="67">
        <v>5</v>
      </c>
    </row>
    <row r="18" spans="1:5" ht="15.75" customHeight="1">
      <c r="A18" s="108" t="s">
        <v>7</v>
      </c>
      <c r="B18" s="97"/>
      <c r="C18" s="97"/>
      <c r="D18" s="74">
        <v>100</v>
      </c>
      <c r="E18" s="113"/>
    </row>
    <row r="19" spans="1:5" ht="25.5">
      <c r="A19" s="52" t="s">
        <v>226</v>
      </c>
      <c r="B19" s="97"/>
      <c r="C19" s="97"/>
      <c r="D19" s="72">
        <v>30</v>
      </c>
      <c r="E19" s="114"/>
    </row>
    <row r="20" spans="1:9" ht="12.75">
      <c r="A20" s="52" t="s">
        <v>32</v>
      </c>
      <c r="B20" s="115"/>
      <c r="C20" s="115"/>
      <c r="D20" s="116" t="s">
        <v>26</v>
      </c>
      <c r="E20" s="113"/>
      <c r="I20" s="58"/>
    </row>
    <row r="21" spans="1:8" ht="15.75" customHeight="1">
      <c r="A21" s="52" t="s">
        <v>219</v>
      </c>
      <c r="B21" s="117"/>
      <c r="C21" s="118"/>
      <c r="D21" s="74" t="s">
        <v>216</v>
      </c>
      <c r="E21" s="119"/>
      <c r="H21" s="58"/>
    </row>
    <row r="22" spans="1:9" ht="12.75">
      <c r="A22" s="84" t="s">
        <v>69</v>
      </c>
      <c r="B22" s="97"/>
      <c r="C22" s="97"/>
      <c r="D22" s="69">
        <f>SUM(D23:D34)</f>
        <v>100</v>
      </c>
      <c r="E22" s="119"/>
      <c r="G22" s="58"/>
      <c r="H22" s="120"/>
      <c r="I22" s="58"/>
    </row>
    <row r="23" spans="1:9" ht="12.75">
      <c r="A23" s="84" t="s">
        <v>21</v>
      </c>
      <c r="B23" s="117">
        <v>111</v>
      </c>
      <c r="C23" s="118">
        <v>211</v>
      </c>
      <c r="D23" s="85">
        <v>60</v>
      </c>
      <c r="E23" s="121"/>
      <c r="G23" s="58"/>
      <c r="H23" s="58"/>
      <c r="I23" s="120"/>
    </row>
    <row r="24" spans="1:9" ht="12.75">
      <c r="A24" s="23" t="s">
        <v>217</v>
      </c>
      <c r="B24" s="117">
        <v>112</v>
      </c>
      <c r="C24" s="118">
        <v>212</v>
      </c>
      <c r="D24" s="54">
        <v>0.15</v>
      </c>
      <c r="E24" s="122"/>
      <c r="I24" s="120"/>
    </row>
    <row r="25" spans="1:9" ht="33.75">
      <c r="A25" s="55" t="s">
        <v>123</v>
      </c>
      <c r="B25" s="117">
        <v>112</v>
      </c>
      <c r="C25" s="118">
        <v>226</v>
      </c>
      <c r="D25" s="54">
        <v>0.35</v>
      </c>
      <c r="E25" s="122"/>
      <c r="I25" s="120"/>
    </row>
    <row r="26" spans="1:9" ht="12.75">
      <c r="A26" s="84" t="s">
        <v>101</v>
      </c>
      <c r="B26" s="117">
        <v>119</v>
      </c>
      <c r="C26" s="118">
        <v>213</v>
      </c>
      <c r="D26" s="88">
        <f>ROUND(D23*0.302,2)</f>
        <v>18.12</v>
      </c>
      <c r="E26" s="121"/>
      <c r="G26" s="58"/>
      <c r="H26" s="58"/>
      <c r="I26" s="120"/>
    </row>
    <row r="27" spans="1:9" ht="12.75">
      <c r="A27" s="52" t="s">
        <v>102</v>
      </c>
      <c r="B27" s="117">
        <v>244</v>
      </c>
      <c r="C27" s="118">
        <v>221</v>
      </c>
      <c r="D27" s="72">
        <v>0.5</v>
      </c>
      <c r="E27" s="122"/>
      <c r="H27" s="58"/>
      <c r="I27" s="120"/>
    </row>
    <row r="28" spans="1:9" ht="12.75">
      <c r="A28" s="52" t="s">
        <v>103</v>
      </c>
      <c r="B28" s="117">
        <v>244</v>
      </c>
      <c r="C28" s="118">
        <v>222</v>
      </c>
      <c r="D28" s="72">
        <v>1</v>
      </c>
      <c r="E28" s="122"/>
      <c r="H28" s="58"/>
      <c r="I28" s="120"/>
    </row>
    <row r="29" spans="1:9" ht="12.75">
      <c r="A29" s="52" t="s">
        <v>227</v>
      </c>
      <c r="B29" s="117">
        <v>244</v>
      </c>
      <c r="C29" s="118">
        <v>223</v>
      </c>
      <c r="D29" s="116">
        <v>0</v>
      </c>
      <c r="E29" s="122"/>
      <c r="H29" s="58"/>
      <c r="I29" s="120"/>
    </row>
    <row r="30" spans="1:9" ht="12.75">
      <c r="A30" s="52" t="s">
        <v>105</v>
      </c>
      <c r="B30" s="117">
        <v>244</v>
      </c>
      <c r="C30" s="118">
        <v>224</v>
      </c>
      <c r="D30" s="72">
        <v>0.2</v>
      </c>
      <c r="E30" s="122"/>
      <c r="I30" s="120"/>
    </row>
    <row r="31" spans="1:11" ht="12.75">
      <c r="A31" s="84" t="s">
        <v>106</v>
      </c>
      <c r="B31" s="117">
        <v>244</v>
      </c>
      <c r="C31" s="118">
        <v>225</v>
      </c>
      <c r="D31" s="85">
        <v>7</v>
      </c>
      <c r="E31" s="121"/>
      <c r="H31" s="58"/>
      <c r="I31" s="120"/>
      <c r="K31" s="58"/>
    </row>
    <row r="32" spans="1:9" ht="12.75">
      <c r="A32" s="52" t="s">
        <v>107</v>
      </c>
      <c r="B32" s="117">
        <v>244</v>
      </c>
      <c r="C32" s="118">
        <v>226</v>
      </c>
      <c r="D32" s="54">
        <v>6.18</v>
      </c>
      <c r="E32" s="122"/>
      <c r="H32" s="58"/>
      <c r="I32" s="120"/>
    </row>
    <row r="33" spans="1:9" ht="12.75">
      <c r="A33" s="52" t="s">
        <v>108</v>
      </c>
      <c r="B33" s="117">
        <v>244</v>
      </c>
      <c r="C33" s="118">
        <v>310</v>
      </c>
      <c r="D33" s="72">
        <v>3</v>
      </c>
      <c r="E33" s="122"/>
      <c r="I33" s="120"/>
    </row>
    <row r="34" spans="1:9" ht="12.75">
      <c r="A34" s="52" t="s">
        <v>228</v>
      </c>
      <c r="B34" s="117">
        <v>244</v>
      </c>
      <c r="C34" s="118">
        <v>340</v>
      </c>
      <c r="D34" s="72">
        <f>100-D23-D24-D25-D26-D27-D28-D29-D30-D31-D32-D33</f>
        <v>3.5</v>
      </c>
      <c r="E34" s="122"/>
      <c r="I34" s="120"/>
    </row>
    <row r="35" spans="1:9" ht="25.5">
      <c r="A35" s="52" t="s">
        <v>229</v>
      </c>
      <c r="B35" s="53">
        <v>244</v>
      </c>
      <c r="C35" s="53">
        <v>341</v>
      </c>
      <c r="D35" s="72">
        <v>0</v>
      </c>
      <c r="E35" s="72"/>
      <c r="I35" s="120"/>
    </row>
    <row r="36" spans="1:9" ht="12.75">
      <c r="A36" s="52" t="s">
        <v>170</v>
      </c>
      <c r="B36" s="53">
        <v>244</v>
      </c>
      <c r="C36" s="53">
        <v>342</v>
      </c>
      <c r="D36" s="72">
        <v>0</v>
      </c>
      <c r="E36" s="72"/>
      <c r="I36" s="120"/>
    </row>
    <row r="37" spans="1:9" ht="18" customHeight="1">
      <c r="A37" s="52" t="s">
        <v>171</v>
      </c>
      <c r="B37" s="53">
        <v>244</v>
      </c>
      <c r="C37" s="53">
        <v>343</v>
      </c>
      <c r="D37" s="72">
        <v>0</v>
      </c>
      <c r="E37" s="72"/>
      <c r="I37" s="120"/>
    </row>
    <row r="38" spans="1:9" ht="12.75">
      <c r="A38" s="52" t="s">
        <v>172</v>
      </c>
      <c r="B38" s="53">
        <v>244</v>
      </c>
      <c r="C38" s="53">
        <v>344</v>
      </c>
      <c r="D38" s="72">
        <v>0</v>
      </c>
      <c r="E38" s="72"/>
      <c r="I38" s="120"/>
    </row>
    <row r="39" spans="1:9" ht="12.75">
      <c r="A39" s="52" t="s">
        <v>173</v>
      </c>
      <c r="B39" s="53">
        <v>244</v>
      </c>
      <c r="C39" s="53">
        <v>345</v>
      </c>
      <c r="D39" s="72">
        <v>0</v>
      </c>
      <c r="E39" s="72"/>
      <c r="I39" s="120"/>
    </row>
    <row r="40" spans="1:9" ht="12.75">
      <c r="A40" s="52" t="s">
        <v>174</v>
      </c>
      <c r="B40" s="53">
        <v>244</v>
      </c>
      <c r="C40" s="53">
        <v>346</v>
      </c>
      <c r="D40" s="72">
        <v>3.5</v>
      </c>
      <c r="E40" s="72"/>
      <c r="I40" s="120"/>
    </row>
    <row r="41" spans="1:9" ht="25.5">
      <c r="A41" s="52" t="s">
        <v>175</v>
      </c>
      <c r="B41" s="53">
        <v>244</v>
      </c>
      <c r="C41" s="53">
        <v>347</v>
      </c>
      <c r="D41" s="72">
        <v>0</v>
      </c>
      <c r="E41" s="72"/>
      <c r="I41" s="120"/>
    </row>
    <row r="42" spans="1:9" ht="25.5">
      <c r="A42" s="52" t="s">
        <v>176</v>
      </c>
      <c r="B42" s="53">
        <v>244</v>
      </c>
      <c r="C42" s="53">
        <v>349</v>
      </c>
      <c r="D42" s="72">
        <v>0</v>
      </c>
      <c r="E42" s="72"/>
      <c r="I42" s="120"/>
    </row>
    <row r="43" spans="1:5" ht="15.75">
      <c r="A43" s="89" t="s">
        <v>20</v>
      </c>
      <c r="E43" s="94"/>
    </row>
    <row r="44" spans="1:5" ht="26.25" customHeight="1">
      <c r="A44" s="172" t="s">
        <v>156</v>
      </c>
      <c r="B44" s="172"/>
      <c r="C44" s="172"/>
      <c r="D44" s="172"/>
      <c r="E44" s="172"/>
    </row>
    <row r="45" spans="1:5" ht="12.75">
      <c r="A45" s="140"/>
      <c r="B45" s="140"/>
      <c r="C45" s="140"/>
      <c r="D45" s="140"/>
      <c r="E45" s="140"/>
    </row>
    <row r="46" spans="1:5" ht="12.75">
      <c r="A46" s="59" t="s">
        <v>40</v>
      </c>
      <c r="B46" s="89"/>
      <c r="C46" s="89"/>
      <c r="D46" s="89"/>
      <c r="E46" s="58"/>
    </row>
    <row r="47" spans="1:5" ht="12.75">
      <c r="A47" s="59"/>
      <c r="B47" s="89"/>
      <c r="C47" s="89"/>
      <c r="D47" s="89"/>
      <c r="E47" s="58"/>
    </row>
    <row r="48" spans="1:5" ht="15.75">
      <c r="A48" s="59" t="s">
        <v>41</v>
      </c>
      <c r="B48" s="57"/>
      <c r="E48" s="58"/>
    </row>
    <row r="49" ht="9" customHeight="1">
      <c r="A49" s="59"/>
    </row>
    <row r="50" spans="1:2" ht="15.75">
      <c r="A50" s="59" t="s">
        <v>42</v>
      </c>
      <c r="B50" s="57"/>
    </row>
  </sheetData>
  <sheetProtection/>
  <mergeCells count="12">
    <mergeCell ref="A8:E8"/>
    <mergeCell ref="A9:E9"/>
    <mergeCell ref="A10:E10"/>
    <mergeCell ref="A11:E11"/>
    <mergeCell ref="A12:E12"/>
    <mergeCell ref="A44:E44"/>
    <mergeCell ref="A13:E13"/>
    <mergeCell ref="A15:A16"/>
    <mergeCell ref="B15:B16"/>
    <mergeCell ref="C15:C16"/>
    <mergeCell ref="D15:D16"/>
    <mergeCell ref="E15:E16"/>
  </mergeCells>
  <printOptions/>
  <pageMargins left="0.5511811023622047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Урусова Алена Дмитриевна</cp:lastModifiedBy>
  <cp:lastPrinted>2021-09-28T12:57:07Z</cp:lastPrinted>
  <dcterms:created xsi:type="dcterms:W3CDTF">2014-10-02T06:32:09Z</dcterms:created>
  <dcterms:modified xsi:type="dcterms:W3CDTF">2022-10-03T14:24:00Z</dcterms:modified>
  <cp:category/>
  <cp:version/>
  <cp:contentType/>
  <cp:contentStatus/>
</cp:coreProperties>
</file>