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8" activeTab="2"/>
  </bookViews>
  <sheets>
    <sheet name="СМЕТА  (доход от сторонних)" sheetId="1" r:id="rId1"/>
    <sheet name="РАСЧЕТ  (доход от сторонних)" sheetId="2" r:id="rId2"/>
    <sheet name="СМЕТА  (поступл. от сруктурн.)" sheetId="3" r:id="rId3"/>
    <sheet name="РАСЧЕТ  (поступл. от сруктурн.)" sheetId="4" r:id="rId4"/>
  </sheets>
  <definedNames>
    <definedName name="_xlfn.SINGLE" hidden="1">#NAME?</definedName>
    <definedName name="_xlnm.Print_Area" localSheetId="1">'РАСЧЕТ  (доход от сторонних)'!$A$1:$E$46</definedName>
    <definedName name="_xlnm.Print_Area" localSheetId="3">'РАСЧЕТ  (поступл. от сруктурн.)'!$A$1:$E$43</definedName>
  </definedNames>
  <calcPr fullCalcOnLoad="1"/>
</workbook>
</file>

<file path=xl/sharedStrings.xml><?xml version="1.0" encoding="utf-8"?>
<sst xmlns="http://schemas.openxmlformats.org/spreadsheetml/2006/main" count="204" uniqueCount="137">
  <si>
    <t xml:space="preserve">    ПОКАЗАТЕЛИ</t>
  </si>
  <si>
    <t>Доля в общих расходах (в%)</t>
  </si>
  <si>
    <t xml:space="preserve"> Сумма, руб.</t>
  </si>
  <si>
    <t>УТВЕРЖДАЮ</t>
  </si>
  <si>
    <t>СОГЛАСОВАНО:</t>
  </si>
  <si>
    <t>Номер лицевого счета:</t>
  </si>
  <si>
    <t xml:space="preserve">                                      </t>
  </si>
  <si>
    <t xml:space="preserve">Проректор                                          </t>
  </si>
  <si>
    <t>________________</t>
  </si>
  <si>
    <t xml:space="preserve">     (подпись)</t>
  </si>
  <si>
    <t xml:space="preserve">      (  Ф.И.О.)</t>
  </si>
  <si>
    <t xml:space="preserve">Руководитель лицевого счета___________________      </t>
  </si>
  <si>
    <t>доходов и расходов средств по приносящей доход прочей деятельности</t>
  </si>
  <si>
    <t>1. Планируемый доход ( без НДС)</t>
  </si>
  <si>
    <t>_______________</t>
  </si>
  <si>
    <t>**) - для подразделений, осуществляющих совместную прочую деятельность, но курируемых разными проректорами;</t>
  </si>
  <si>
    <t>(структурного подразделения)                     ( должность)</t>
  </si>
  <si>
    <t>__________________</t>
  </si>
  <si>
    <t>по средствам, полученным от структурных подразделений</t>
  </si>
  <si>
    <t xml:space="preserve">**) Для подразделений, осуществляющих совместную прочую деятельность, но курируемых разными проректорами. </t>
  </si>
  <si>
    <t>3. Проректор, курирующий данный прочий вид деятельности.</t>
  </si>
  <si>
    <t>4. Руководитель лицевого счета.</t>
  </si>
  <si>
    <t>1. Наименование подразделения, осуществляющего прочую деятельность.</t>
  </si>
  <si>
    <t>2. Номер лицевого счета подразделения, осуществляющего прочую деятельность.</t>
  </si>
  <si>
    <t>расходов средств по приносящей доход прочей деятельности</t>
  </si>
  <si>
    <t>1.ПОСТУПЛЕНИЯ</t>
  </si>
  <si>
    <t xml:space="preserve">2.РАСХОД </t>
  </si>
  <si>
    <t xml:space="preserve">3.Заработная плата </t>
  </si>
  <si>
    <t>4.Начисления на з/пл. (30,2%)</t>
  </si>
  <si>
    <t xml:space="preserve">5.Прочие выплаты </t>
  </si>
  <si>
    <t>по средствам, полученным от сторонних организаций и физических лиц</t>
  </si>
  <si>
    <r>
      <t>(</t>
    </r>
    <r>
      <rPr>
        <sz val="9"/>
        <rFont val="Times New Roman"/>
        <family val="1"/>
      </rPr>
      <t>наименование структурного подразделения)</t>
    </r>
  </si>
  <si>
    <t>__________________________________________________________________________</t>
  </si>
  <si>
    <t>Е.Б.Виноградова</t>
  </si>
  <si>
    <t xml:space="preserve"> Е.Б.Виноградова</t>
  </si>
  <si>
    <t xml:space="preserve">Проректор по </t>
  </si>
  <si>
    <t>________________А.В. Речинский</t>
  </si>
  <si>
    <t>Проректор по</t>
  </si>
  <si>
    <t xml:space="preserve">экономике и финансам </t>
  </si>
  <si>
    <t>КОСГУ</t>
  </si>
  <si>
    <t>КВР</t>
  </si>
  <si>
    <t xml:space="preserve"> Смета</t>
  </si>
  <si>
    <t>(руководитель ЦФО)</t>
  </si>
  <si>
    <t>Смета</t>
  </si>
  <si>
    <t>Директор ДЭиФ</t>
  </si>
  <si>
    <t>В листе "СМЕТА ( доход от сторонних)" - заполняется:</t>
  </si>
  <si>
    <t>В листе "СМЕТА (поступл. от структурн.)" - заполняется:</t>
  </si>
  <si>
    <t>"___"________________20__ г.</t>
  </si>
  <si>
    <r>
      <t xml:space="preserve">Расчет производится в листе </t>
    </r>
    <r>
      <rPr>
        <b/>
        <sz val="10"/>
        <rFont val="Times New Roman"/>
        <family val="1"/>
      </rPr>
      <t>- "РАСЧЕТ (доход от сторонних)" !!!!</t>
    </r>
  </si>
  <si>
    <r>
      <t xml:space="preserve"> Сумма, руб. </t>
    </r>
    <r>
      <rPr>
        <b/>
        <sz val="10"/>
        <rFont val="Times New Roman"/>
        <family val="1"/>
      </rPr>
      <t>ПРИМЕР</t>
    </r>
  </si>
  <si>
    <r>
      <t>Расчет производится в листе "</t>
    </r>
    <r>
      <rPr>
        <b/>
        <sz val="10"/>
        <rFont val="Times New Roman"/>
        <family val="1"/>
      </rPr>
      <t xml:space="preserve"> РАСЧЕТ (поступл. от структурн.)" !!!!</t>
    </r>
  </si>
  <si>
    <r>
      <t xml:space="preserve"> Сумма, руб. </t>
    </r>
    <r>
      <rPr>
        <b/>
        <sz val="10"/>
        <rFont val="Times New Roman"/>
        <family val="1"/>
      </rPr>
      <t xml:space="preserve"> ПРИМЕР</t>
    </r>
  </si>
  <si>
    <t>доля в общих расходах</t>
  </si>
  <si>
    <t xml:space="preserve">5.Услуги связи </t>
  </si>
  <si>
    <t xml:space="preserve">6.Транспортные услуги </t>
  </si>
  <si>
    <t>8.Арендная плата за пользование имуществом</t>
  </si>
  <si>
    <t xml:space="preserve">9.Услуги по содержанию имущества </t>
  </si>
  <si>
    <t xml:space="preserve">10.Прочие услуги </t>
  </si>
  <si>
    <t xml:space="preserve">12.Увеличение стоимости основных средств </t>
  </si>
  <si>
    <t xml:space="preserve">13.Увеличение стоимости материальных запасов </t>
  </si>
  <si>
    <t xml:space="preserve">7.Услуги связи </t>
  </si>
  <si>
    <t xml:space="preserve">8.Транспортные услуги </t>
  </si>
  <si>
    <t>10.Арендная плата за пользование имуществом</t>
  </si>
  <si>
    <t xml:space="preserve">14.Увеличение стоимости основных средств </t>
  </si>
  <si>
    <t>В листе РАСЧЕТ - заполняется:</t>
  </si>
  <si>
    <t>*)  - для индивидуальных смет подразделений - в соответствии с нормативами, установленными документами (стандартами) соответствующей отрасли;</t>
  </si>
  <si>
    <t>*)  Для индивидуальных смет подразделений - в соответствии с нормативами, установленными документами (стандартами) соответствующей отрасли.</t>
  </si>
  <si>
    <r>
      <t>6.Иные расходы</t>
    </r>
    <r>
      <rPr>
        <sz val="8"/>
        <rFont val="Times New Roman"/>
        <family val="1"/>
      </rPr>
      <t xml:space="preserve"> (проезд, проживание в командировках)</t>
    </r>
  </si>
  <si>
    <r>
      <t>13.Прочие расходы</t>
    </r>
    <r>
      <rPr>
        <sz val="8"/>
        <rFont val="Times New Roman"/>
        <family val="1"/>
      </rPr>
      <t xml:space="preserve"> (членские взносы)</t>
    </r>
  </si>
  <si>
    <t>экономике и финансам</t>
  </si>
  <si>
    <r>
      <t>11.Прочие расходы</t>
    </r>
    <r>
      <rPr>
        <sz val="8"/>
        <rFont val="Times New Roman"/>
        <family val="1"/>
      </rPr>
      <t xml:space="preserve"> (членские взносы)</t>
    </r>
  </si>
  <si>
    <r>
      <t xml:space="preserve">Директор ДЭиФ         </t>
    </r>
    <r>
      <rPr>
        <b/>
        <sz val="10"/>
        <rFont val="Times New Roman"/>
        <family val="1"/>
      </rPr>
      <t xml:space="preserve">   </t>
    </r>
  </si>
  <si>
    <t xml:space="preserve">12.Прочие работы, услуги </t>
  </si>
  <si>
    <r>
      <t>6.Иные выплаты</t>
    </r>
    <r>
      <rPr>
        <sz val="8"/>
        <rFont val="Times New Roman"/>
        <family val="1"/>
      </rPr>
      <t xml:space="preserve"> (проезд, проживание в командировках)</t>
    </r>
  </si>
  <si>
    <r>
      <t xml:space="preserve">5.Иные выплаты </t>
    </r>
    <r>
      <rPr>
        <sz val="9"/>
        <rFont val="Times New Roman"/>
        <family val="1"/>
      </rPr>
      <t>(суточные персоналу)</t>
    </r>
  </si>
  <si>
    <r>
      <t xml:space="preserve">15.Увеличение стоимости материальных запасов </t>
    </r>
    <r>
      <rPr>
        <sz val="8"/>
        <rFont val="Times New Roman"/>
        <family val="1"/>
      </rPr>
      <t>(в т.ч. сувенирная продукция)</t>
    </r>
  </si>
  <si>
    <t>4. Начисления на выплаты по оплате труда (30,2%)</t>
  </si>
  <si>
    <t>2. Отчисления в ЦФ на общехозяйственные расходы</t>
  </si>
  <si>
    <t>3. Отчисления в другие структурные подразделения  **</t>
  </si>
  <si>
    <t>4. Итого доход структурного подразделения (п.1-п.1.1.-п.1.2.-п.2)</t>
  </si>
  <si>
    <t>5.  РАСХОД (= п.3)</t>
  </si>
  <si>
    <t xml:space="preserve">5.1.Заработная плата </t>
  </si>
  <si>
    <t>5.2. Начисления на выплаты по оплате труда (30,2%)</t>
  </si>
  <si>
    <r>
      <t xml:space="preserve">5.3.Иные выплаты </t>
    </r>
    <r>
      <rPr>
        <sz val="9"/>
        <rFont val="Times New Roman"/>
        <family val="1"/>
      </rPr>
      <t>(суточные персоналу)</t>
    </r>
  </si>
  <si>
    <r>
      <t xml:space="preserve">5.4.Иные выплаты </t>
    </r>
    <r>
      <rPr>
        <sz val="9"/>
        <rFont val="Times New Roman"/>
        <family val="1"/>
      </rPr>
      <t>(проезд, проживание в командировках)</t>
    </r>
  </si>
  <si>
    <t xml:space="preserve">5.5.Услуги связи </t>
  </si>
  <si>
    <t xml:space="preserve">5.6.Транспортные услуги </t>
  </si>
  <si>
    <t>5.8.Арендная плата за пользование имуществом</t>
  </si>
  <si>
    <t xml:space="preserve">5.9.Работы, услуги по содержанию имущества </t>
  </si>
  <si>
    <t xml:space="preserve">5.10. Прочие работы, услуги </t>
  </si>
  <si>
    <r>
      <t xml:space="preserve">5.11.Прочие расходы </t>
    </r>
    <r>
      <rPr>
        <sz val="9"/>
        <rFont val="Times New Roman"/>
        <family val="1"/>
      </rPr>
      <t>(членские взносы)</t>
    </r>
  </si>
  <si>
    <t>5.12.Увеличение стоимости основных средств</t>
  </si>
  <si>
    <t>ИТОГО РАСХОД (сумма пп.5.1 – 5.13)</t>
  </si>
  <si>
    <t>ИТОГО РАСХОД (сумма пп.3 – 15)</t>
  </si>
  <si>
    <t xml:space="preserve">11.Работы, услуги по содержанию имущества </t>
  </si>
  <si>
    <t>5.2. Начисления на з/пл. (30,2%)</t>
  </si>
  <si>
    <r>
      <t>5.11.Прочие расходы</t>
    </r>
    <r>
      <rPr>
        <sz val="8"/>
        <rFont val="Times New Roman"/>
        <family val="1"/>
      </rPr>
      <t xml:space="preserve"> (членские взносы)</t>
    </r>
  </si>
  <si>
    <t xml:space="preserve">5.13.Увеличение стоимости материальных запасов </t>
  </si>
  <si>
    <t>ИТОГО РАСХОД (сумма пп.3 – 13)</t>
  </si>
  <si>
    <t>5.14.Увеличение стоимости лекарственных препаратов и материалов, применяемых в медицинских целях</t>
  </si>
  <si>
    <t>5.15.Увеличение стоимости продуктов питания</t>
  </si>
  <si>
    <t>5.16.Увеличение стоимости горюче-смазочных материалов</t>
  </si>
  <si>
    <t>5.17.Увеличение стоимости строительных материалов</t>
  </si>
  <si>
    <t>5.18.Увеличение стоимости мягкого инвентаря</t>
  </si>
  <si>
    <t>5.19.Увеличение стоимости прочих материальных запасов</t>
  </si>
  <si>
    <t>5.20.Увеличение стоимости материальных запасов для целей капитальных вложений</t>
  </si>
  <si>
    <t>5.21.Увеличение стоимости прочих материальных запасов однократного применения</t>
  </si>
  <si>
    <t>***) - статья 340 «Увеличение стоимости материальных запасов» КОСГУ детализируется подстатьями КОСГУ 341-347, 349. Значения столбцов 4,5 статья 340 формируется путём сложения подстатей 341-347, 349 КОСГУ</t>
  </si>
  <si>
    <t>340***</t>
  </si>
  <si>
    <t>5.7.Коммунальные услуги *</t>
  </si>
  <si>
    <t>5.22.Остаток округления расчетов</t>
  </si>
  <si>
    <t>Прочие услуги (5.10+5.22) выравнивание округления</t>
  </si>
  <si>
    <r>
      <t xml:space="preserve">2. В столбце 5  заполняется строка 1. (Планируемый доход, без НДС) , </t>
    </r>
    <r>
      <rPr>
        <b/>
        <sz val="10"/>
        <rFont val="Times New Roman"/>
        <family val="1"/>
      </rPr>
      <t>строки 1.1.-5.21. - расчитываются автоматически по формулам.</t>
    </r>
  </si>
  <si>
    <r>
      <t xml:space="preserve">1. Для индивидуальных смет заполняется столбец 4 строки 5.1.-5.21., </t>
    </r>
    <r>
      <rPr>
        <b/>
        <sz val="10"/>
        <rFont val="Times New Roman"/>
        <family val="1"/>
      </rPr>
      <t xml:space="preserve">строка 5.2.  расчитывается по формуле автоматически. </t>
    </r>
    <r>
      <rPr>
        <sz val="10"/>
        <rFont val="Times New Roman"/>
        <family val="1"/>
      </rPr>
      <t xml:space="preserve">ИТОГО РАСХОД  должен равняться </t>
    </r>
    <r>
      <rPr>
        <b/>
        <sz val="10"/>
        <rFont val="Times New Roman"/>
        <family val="1"/>
      </rPr>
      <t xml:space="preserve">100%!!! </t>
    </r>
    <r>
      <rPr>
        <sz val="10"/>
        <rFont val="Times New Roman"/>
        <family val="1"/>
      </rPr>
      <t>Для нормативных смет столбец 4 остаётся в указанном виде.</t>
    </r>
  </si>
  <si>
    <t>14.Увеличение стоимости лекарственных препаратов и материалов, применяемых в медицинских целях</t>
  </si>
  <si>
    <t>15.Увеличение стоимости продуктов питания</t>
  </si>
  <si>
    <t>16.Увеличение стоимости горюче-смазочных материалов</t>
  </si>
  <si>
    <t>17.Увеличение стоимости строительных материалов</t>
  </si>
  <si>
    <t>18.Увеличение стоимости мягкого инвентаря</t>
  </si>
  <si>
    <t>19.Увеличение стоимости прочих материальных запасов</t>
  </si>
  <si>
    <t>20.Увеличение стоимости материальных запасов для целей капитальных вложений</t>
  </si>
  <si>
    <t>21.Увеличение стоимости прочих материальных запасов однократного применения</t>
  </si>
  <si>
    <t>22.Остаток округления расчетов</t>
  </si>
  <si>
    <r>
      <t xml:space="preserve">1. Для индивидуальных смет заполняется столбец 4 строки 4.-21., </t>
    </r>
    <r>
      <rPr>
        <b/>
        <sz val="10"/>
        <rFont val="Times New Roman"/>
        <family val="1"/>
      </rPr>
      <t>строка 4  расчитывается автоматически по формул</t>
    </r>
    <r>
      <rPr>
        <sz val="10"/>
        <rFont val="Times New Roman"/>
        <family val="1"/>
      </rPr>
      <t>е; ИТОГО РАСХОД  должен равняться</t>
    </r>
    <r>
      <rPr>
        <b/>
        <sz val="10"/>
        <rFont val="Times New Roman"/>
        <family val="1"/>
      </rPr>
      <t xml:space="preserve"> 100%!!!</t>
    </r>
    <r>
      <rPr>
        <sz val="10"/>
        <rFont val="Times New Roman"/>
        <family val="1"/>
      </rPr>
      <t>.  Для нормативных смет столбец 4 остаётся в указанном виде.</t>
    </r>
  </si>
  <si>
    <r>
      <t xml:space="preserve">2. В столбце 5 заполняется строка 1. (ПОСТУПЛЕНИЯ) , </t>
    </r>
    <r>
      <rPr>
        <b/>
        <sz val="10"/>
        <rFont val="Times New Roman"/>
        <family val="1"/>
      </rPr>
      <t>строки 2.-21. - расчитываются автоматически по формулам.</t>
    </r>
  </si>
  <si>
    <t>9.Коммунальные услуги *</t>
  </si>
  <si>
    <t>** - статья 340 «Увеличение стоимости материальных запасов» КОСГУ детализируется подстатьями КОСГУ 341-347, 349. Значения столбцов 4,5 статья 340 формируется путём сложения подстатей 341-347, 349 КОСГУ</t>
  </si>
  <si>
    <t>* - для индивидуальных смет подразделений – в соответствии с нормативами, установленными документами (стандартами) соответствующей отрасли</t>
  </si>
  <si>
    <t>7.Коммунальные услуги *</t>
  </si>
  <si>
    <t>**) - статья 340 «Увеличение стоимости материальных запасов» КОСГУ детализируется подстатьями КОСГУ 341-347, 349. Значения столбцов 4,5 статья 340 формируется путём сложения подстатей 341-347, 349 КОСГУ</t>
  </si>
  <si>
    <t>* )- для индивидуальных смет подразделений – в соответствии с нормативами, установленными документами (стандартами) соответствующей отрасли</t>
  </si>
  <si>
    <t>340**</t>
  </si>
  <si>
    <t>Прочие услуги (10.+22.), выравнивание округления</t>
  </si>
  <si>
    <t xml:space="preserve"> на 2024 год</t>
  </si>
  <si>
    <t>по  ФГАОУ ВО "СПбПУ" на 2024 год</t>
  </si>
  <si>
    <t>Расчет для заполнения сметы (по средствам, полученным от сторонних организаций) согласно приказа от 19.09.2023 №2236</t>
  </si>
  <si>
    <t>Расчет для заполнения нормативной сметы (по средствам, полученным от структурных подразделений) согласно приказа от 19.09.2023 №2236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</si>
</sst>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%"/>
    <numFmt numFmtId="180" formatCode="#,##0_ ;\-#,##0\ "/>
    <numFmt numFmtId="181" formatCode="[$-FC19]d\ mmmm\ yyyy\ &quot;г.&quot;"/>
    <numFmt numFmtId="182" formatCode="0.000"/>
    <numFmt numFmtId="183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" fontId="9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2">
      <selection activeCell="A11" sqref="A11:E11"/>
    </sheetView>
  </sheetViews>
  <sheetFormatPr defaultColWidth="9.00390625" defaultRowHeight="12.75"/>
  <cols>
    <col min="1" max="1" width="49.875" style="4" customWidth="1"/>
    <col min="2" max="3" width="9.00390625" style="4" customWidth="1"/>
    <col min="4" max="4" width="12.375" style="4" customWidth="1"/>
    <col min="5" max="5" width="11.25390625" style="4" bestFit="1" customWidth="1"/>
    <col min="6" max="6" width="11.375" style="4" customWidth="1"/>
    <col min="7" max="7" width="9.75390625" style="4" customWidth="1"/>
    <col min="8" max="8" width="6.25390625" style="4" customWidth="1"/>
    <col min="9" max="16384" width="9.125" style="4" customWidth="1"/>
  </cols>
  <sheetData>
    <row r="1" spans="1:3" ht="12.75">
      <c r="A1" s="4" t="s">
        <v>6</v>
      </c>
      <c r="C1" s="4" t="s">
        <v>3</v>
      </c>
    </row>
    <row r="2" ht="16.5" customHeight="1">
      <c r="C2" s="4" t="s">
        <v>35</v>
      </c>
    </row>
    <row r="3" ht="16.5" customHeight="1">
      <c r="C3" s="4" t="s">
        <v>38</v>
      </c>
    </row>
    <row r="4" ht="14.25" customHeight="1">
      <c r="C4" s="4" t="s">
        <v>36</v>
      </c>
    </row>
    <row r="5" ht="14.25" customHeight="1">
      <c r="C5" s="4" t="s">
        <v>47</v>
      </c>
    </row>
    <row r="6" spans="2:3" ht="14.25" customHeight="1">
      <c r="B6" s="1"/>
      <c r="C6" s="1"/>
    </row>
    <row r="7" spans="1:5" ht="15.75" customHeight="1">
      <c r="A7" s="78" t="s">
        <v>41</v>
      </c>
      <c r="B7" s="78"/>
      <c r="C7" s="78"/>
      <c r="D7" s="78"/>
      <c r="E7" s="78"/>
    </row>
    <row r="8" spans="1:5" ht="15.75" customHeight="1">
      <c r="A8" s="79" t="s">
        <v>12</v>
      </c>
      <c r="B8" s="79"/>
      <c r="C8" s="79"/>
      <c r="D8" s="79"/>
      <c r="E8" s="79"/>
    </row>
    <row r="9" spans="1:5" ht="15.75" customHeight="1">
      <c r="A9" s="80" t="s">
        <v>30</v>
      </c>
      <c r="B9" s="80"/>
      <c r="C9" s="80"/>
      <c r="D9" s="80"/>
      <c r="E9" s="80"/>
    </row>
    <row r="10" spans="1:5" ht="15.75" customHeight="1">
      <c r="A10" s="81" t="s">
        <v>133</v>
      </c>
      <c r="B10" s="81"/>
      <c r="C10" s="81"/>
      <c r="D10" s="81"/>
      <c r="E10" s="81"/>
    </row>
    <row r="11" spans="1:5" ht="15.75" customHeight="1">
      <c r="A11" s="83" t="s">
        <v>32</v>
      </c>
      <c r="B11" s="83"/>
      <c r="C11" s="83"/>
      <c r="D11" s="83"/>
      <c r="E11" s="83"/>
    </row>
    <row r="12" spans="1:5" ht="12" customHeight="1">
      <c r="A12" s="82" t="s">
        <v>31</v>
      </c>
      <c r="B12" s="82"/>
      <c r="C12" s="82"/>
      <c r="D12" s="82"/>
      <c r="E12" s="82"/>
    </row>
    <row r="13" ht="16.5" customHeight="1">
      <c r="A13" s="1" t="s">
        <v>5</v>
      </c>
    </row>
    <row r="14" spans="1:5" ht="21">
      <c r="A14" s="7" t="s">
        <v>0</v>
      </c>
      <c r="B14" s="7" t="s">
        <v>40</v>
      </c>
      <c r="C14" s="7" t="s">
        <v>39</v>
      </c>
      <c r="D14" s="66" t="s">
        <v>1</v>
      </c>
      <c r="E14" s="8" t="s">
        <v>2</v>
      </c>
    </row>
    <row r="15" spans="1:5" s="2" customFormat="1" ht="11.25">
      <c r="A15" s="67">
        <v>1</v>
      </c>
      <c r="B15" s="67">
        <v>2</v>
      </c>
      <c r="C15" s="67">
        <v>3</v>
      </c>
      <c r="D15" s="67">
        <v>4</v>
      </c>
      <c r="E15" s="68">
        <v>5</v>
      </c>
    </row>
    <row r="16" spans="1:5" ht="12.75">
      <c r="A16" s="50" t="s">
        <v>13</v>
      </c>
      <c r="B16" s="5"/>
      <c r="C16" s="5"/>
      <c r="D16" s="51">
        <v>100</v>
      </c>
      <c r="E16" s="44">
        <f>'РАСЧЕТ  (доход от сторонних)'!E14</f>
        <v>25650</v>
      </c>
    </row>
    <row r="17" spans="1:5" ht="12.75">
      <c r="A17" s="65" t="s">
        <v>77</v>
      </c>
      <c r="B17" s="52"/>
      <c r="C17" s="52"/>
      <c r="D17" s="53">
        <v>20</v>
      </c>
      <c r="E17" s="63">
        <f>E16*D17/100</f>
        <v>5130</v>
      </c>
    </row>
    <row r="18" spans="1:5" ht="12.75">
      <c r="A18" s="54" t="s">
        <v>78</v>
      </c>
      <c r="B18" s="55"/>
      <c r="C18" s="55"/>
      <c r="D18" s="51">
        <v>0</v>
      </c>
      <c r="E18" s="44">
        <f>ROUND(E16*$D$18/100,-1)</f>
        <v>0</v>
      </c>
    </row>
    <row r="19" spans="1:5" ht="25.5">
      <c r="A19" s="56" t="s">
        <v>79</v>
      </c>
      <c r="B19" s="55"/>
      <c r="C19" s="5"/>
      <c r="D19" s="64" t="s">
        <v>52</v>
      </c>
      <c r="E19" s="44">
        <f>'РАСЧЕТ  (доход от сторонних)'!E17</f>
        <v>20520</v>
      </c>
    </row>
    <row r="20" spans="1:5" ht="12.75">
      <c r="A20" s="61" t="s">
        <v>80</v>
      </c>
      <c r="B20" s="5"/>
      <c r="C20" s="5"/>
      <c r="D20" s="60">
        <v>100</v>
      </c>
      <c r="E20" s="38">
        <f>'РАСЧЕТ  (доход от сторонних)'!E18</f>
        <v>20520</v>
      </c>
    </row>
    <row r="21" spans="1:5" ht="12.75">
      <c r="A21" s="62" t="s">
        <v>81</v>
      </c>
      <c r="B21" s="5">
        <f>'РАСЧЕТ  (доход от сторонних)'!B19</f>
        <v>111</v>
      </c>
      <c r="C21" s="5">
        <f>'РАСЧЕТ  (доход от сторонних)'!C19</f>
        <v>211</v>
      </c>
      <c r="D21" s="60">
        <f>'РАСЧЕТ  (доход от сторонних)'!D19</f>
        <v>62</v>
      </c>
      <c r="E21" s="38">
        <f>'РАСЧЕТ  (доход от сторонних)'!E19</f>
        <v>12722.4</v>
      </c>
    </row>
    <row r="22" spans="1:5" ht="12.75">
      <c r="A22" s="62" t="s">
        <v>82</v>
      </c>
      <c r="B22" s="5">
        <f>'РАСЧЕТ  (доход от сторонних)'!B20</f>
        <v>119</v>
      </c>
      <c r="C22" s="5">
        <f>'РАСЧЕТ  (доход от сторонних)'!C20</f>
        <v>213</v>
      </c>
      <c r="D22" s="60">
        <f>'РАСЧЕТ  (доход от сторонних)'!D20</f>
        <v>18.724</v>
      </c>
      <c r="E22" s="38">
        <f>'РАСЧЕТ  (доход от сторонних)'!E20</f>
        <v>3842.1648</v>
      </c>
    </row>
    <row r="23" spans="1:5" ht="12.75">
      <c r="A23" s="50" t="s">
        <v>83</v>
      </c>
      <c r="B23" s="5">
        <f>'РАСЧЕТ  (доход от сторонних)'!B21</f>
        <v>112</v>
      </c>
      <c r="C23" s="5">
        <f>'РАСЧЕТ  (доход от сторонних)'!C21</f>
        <v>212</v>
      </c>
      <c r="D23" s="51">
        <f>'РАСЧЕТ  (доход от сторонних)'!D21</f>
        <v>0</v>
      </c>
      <c r="E23" s="44">
        <f>'РАСЧЕТ  (доход от сторонних)'!E21</f>
        <v>0</v>
      </c>
    </row>
    <row r="24" spans="1:5" ht="12.75">
      <c r="A24" s="50" t="s">
        <v>84</v>
      </c>
      <c r="B24" s="5">
        <f>'РАСЧЕТ  (доход от сторонних)'!B22</f>
        <v>112</v>
      </c>
      <c r="C24" s="5">
        <f>'РАСЧЕТ  (доход от сторонних)'!C22</f>
        <v>226</v>
      </c>
      <c r="D24" s="51">
        <f>'РАСЧЕТ  (доход от сторонних)'!D22</f>
        <v>0</v>
      </c>
      <c r="E24" s="44">
        <f>'РАСЧЕТ  (доход от сторонних)'!E22</f>
        <v>0</v>
      </c>
    </row>
    <row r="25" spans="1:5" ht="12.75">
      <c r="A25" s="50" t="s">
        <v>85</v>
      </c>
      <c r="B25" s="5">
        <f>'РАСЧЕТ  (доход от сторонних)'!B23</f>
        <v>244</v>
      </c>
      <c r="C25" s="5">
        <f>'РАСЧЕТ  (доход от сторонних)'!C23</f>
        <v>221</v>
      </c>
      <c r="D25" s="51">
        <f>'РАСЧЕТ  (доход от сторонних)'!D23</f>
        <v>0</v>
      </c>
      <c r="E25" s="44">
        <f>'РАСЧЕТ  (доход от сторонних)'!E23</f>
        <v>0</v>
      </c>
    </row>
    <row r="26" spans="1:5" ht="12.75">
      <c r="A26" s="50" t="s">
        <v>86</v>
      </c>
      <c r="B26" s="5">
        <f>'РАСЧЕТ  (доход от сторонних)'!B24</f>
        <v>244</v>
      </c>
      <c r="C26" s="5">
        <f>'РАСЧЕТ  (доход от сторонних)'!C24</f>
        <v>222</v>
      </c>
      <c r="D26" s="51">
        <f>'РАСЧЕТ  (доход от сторонних)'!D24</f>
        <v>0</v>
      </c>
      <c r="E26" s="44">
        <f>'РАСЧЕТ  (доход от сторонних)'!E24</f>
        <v>0</v>
      </c>
    </row>
    <row r="27" spans="1:5" ht="12.75">
      <c r="A27" s="50" t="s">
        <v>109</v>
      </c>
      <c r="B27" s="5">
        <f>'РАСЧЕТ  (доход от сторонних)'!B25</f>
        <v>244</v>
      </c>
      <c r="C27" s="5">
        <f>'РАСЧЕТ  (доход от сторонних)'!C25</f>
        <v>223</v>
      </c>
      <c r="D27" s="51">
        <f>'РАСЧЕТ  (доход от сторонних)'!D25</f>
        <v>0</v>
      </c>
      <c r="E27" s="44">
        <f>'РАСЧЕТ  (доход от сторонних)'!E25</f>
        <v>0</v>
      </c>
    </row>
    <row r="28" spans="1:5" ht="12.75">
      <c r="A28" s="50" t="s">
        <v>87</v>
      </c>
      <c r="B28" s="5">
        <f>'РАСЧЕТ  (доход от сторонних)'!B26</f>
        <v>244</v>
      </c>
      <c r="C28" s="5">
        <f>'РАСЧЕТ  (доход от сторонних)'!C26</f>
        <v>224</v>
      </c>
      <c r="D28" s="51">
        <f>'РАСЧЕТ  (доход от сторонних)'!D26</f>
        <v>0</v>
      </c>
      <c r="E28" s="44">
        <f>'РАСЧЕТ  (доход от сторонних)'!E26</f>
        <v>0</v>
      </c>
    </row>
    <row r="29" spans="1:5" ht="12.75">
      <c r="A29" s="62" t="s">
        <v>88</v>
      </c>
      <c r="B29" s="5">
        <f>'РАСЧЕТ  (доход от сторонних)'!B27</f>
        <v>244</v>
      </c>
      <c r="C29" s="5">
        <f>'РАСЧЕТ  (доход от сторонних)'!C27</f>
        <v>225</v>
      </c>
      <c r="D29" s="60">
        <f>'РАСЧЕТ  (доход от сторонних)'!D27</f>
        <v>8.2</v>
      </c>
      <c r="E29" s="38">
        <f>'РАСЧЕТ  (доход от сторонних)'!E27</f>
        <v>1682.6399999999996</v>
      </c>
    </row>
    <row r="30" spans="1:5" ht="12.75">
      <c r="A30" s="50" t="s">
        <v>89</v>
      </c>
      <c r="B30" s="5">
        <f>'РАСЧЕТ  (доход от сторонних)'!B28</f>
        <v>244</v>
      </c>
      <c r="C30" s="5">
        <f>'РАСЧЕТ  (доход от сторонних)'!C28</f>
        <v>226</v>
      </c>
      <c r="D30" s="51">
        <f>'РАСЧЕТ  (доход от сторонних)'!D28</f>
        <v>2.08</v>
      </c>
      <c r="E30" s="44">
        <f>'РАСЧЕТ  (доход от сторонних)'!E42</f>
        <v>425.9952000000023</v>
      </c>
    </row>
    <row r="31" spans="1:5" ht="12.75">
      <c r="A31" s="50" t="s">
        <v>90</v>
      </c>
      <c r="B31" s="58">
        <f>'РАСЧЕТ  (доход от сторонних)'!B29</f>
        <v>853</v>
      </c>
      <c r="C31" s="59">
        <f>'РАСЧЕТ  (доход от сторонних)'!C29</f>
        <v>297</v>
      </c>
      <c r="D31" s="51">
        <f>'РАСЧЕТ  (доход от сторонних)'!D29</f>
        <v>0</v>
      </c>
      <c r="E31" s="44">
        <f>'РАСЧЕТ  (доход от сторонних)'!E29</f>
        <v>0</v>
      </c>
    </row>
    <row r="32" spans="1:5" ht="12.75">
      <c r="A32" s="50" t="s">
        <v>91</v>
      </c>
      <c r="B32" s="5">
        <f>'РАСЧЕТ  (доход от сторонних)'!B30</f>
        <v>244</v>
      </c>
      <c r="C32" s="5">
        <f>'РАСЧЕТ  (доход от сторонних)'!C30</f>
        <v>310</v>
      </c>
      <c r="D32" s="51">
        <f>'РАСЧЕТ  (доход от сторонних)'!D30</f>
        <v>5</v>
      </c>
      <c r="E32" s="44">
        <f>'РАСЧЕТ  (доход от сторонних)'!E30</f>
        <v>1026</v>
      </c>
    </row>
    <row r="33" spans="1:5" ht="12.75">
      <c r="A33" s="56" t="s">
        <v>97</v>
      </c>
      <c r="B33" s="5">
        <f>'РАСЧЕТ  (доход от сторонних)'!B31</f>
        <v>244</v>
      </c>
      <c r="C33" s="5" t="str">
        <f>'РАСЧЕТ  (доход от сторонних)'!C31</f>
        <v>340***</v>
      </c>
      <c r="D33" s="51">
        <f>'РАСЧЕТ  (доход от сторонних)'!D31</f>
        <v>4</v>
      </c>
      <c r="E33" s="44">
        <f>'РАСЧЕТ  (доход от сторонних)'!E31</f>
        <v>820.8</v>
      </c>
    </row>
    <row r="34" spans="1:5" ht="25.5" customHeight="1">
      <c r="A34" s="56" t="str">
        <f>'РАСЧЕТ  (доход от сторонних)'!A32:E32</f>
        <v>5.14.Увеличение стоимости лекарственных препаратов и материалов, применяемых в медицинских целях</v>
      </c>
      <c r="B34" s="5">
        <f>'РАСЧЕТ  (доход от сторонних)'!B32</f>
        <v>244</v>
      </c>
      <c r="C34" s="5">
        <f>'РАСЧЕТ  (доход от сторонних)'!C32</f>
        <v>341</v>
      </c>
      <c r="D34" s="51">
        <f>'РАСЧЕТ  (доход от сторонних)'!D32</f>
        <v>0</v>
      </c>
      <c r="E34" s="44">
        <f>'РАСЧЕТ  (доход от сторонних)'!E32</f>
        <v>0</v>
      </c>
    </row>
    <row r="35" spans="1:5" ht="12.75">
      <c r="A35" s="56" t="str">
        <f>'РАСЧЕТ  (доход от сторонних)'!A33</f>
        <v>5.15.Увеличение стоимости продуктов питания</v>
      </c>
      <c r="B35" s="5">
        <f>'РАСЧЕТ  (доход от сторонних)'!B33</f>
        <v>244</v>
      </c>
      <c r="C35" s="5">
        <f>'РАСЧЕТ  (доход от сторонних)'!C33</f>
        <v>342</v>
      </c>
      <c r="D35" s="51">
        <f>'РАСЧЕТ  (доход от сторонних)'!D33</f>
        <v>0</v>
      </c>
      <c r="E35" s="44">
        <f>'РАСЧЕТ  (доход от сторонних)'!E33</f>
        <v>0</v>
      </c>
    </row>
    <row r="36" spans="1:5" ht="12.75">
      <c r="A36" s="56" t="str">
        <f>'РАСЧЕТ  (доход от сторонних)'!A34</f>
        <v>5.16.Увеличение стоимости горюче-смазочных материалов</v>
      </c>
      <c r="B36" s="5">
        <f>'РАСЧЕТ  (доход от сторонних)'!B34</f>
        <v>244</v>
      </c>
      <c r="C36" s="5">
        <f>'РАСЧЕТ  (доход от сторонних)'!C34</f>
        <v>343</v>
      </c>
      <c r="D36" s="51">
        <f>'РАСЧЕТ  (доход от сторонних)'!D34</f>
        <v>0</v>
      </c>
      <c r="E36" s="44">
        <f>'РАСЧЕТ  (доход от сторонних)'!E34</f>
        <v>0</v>
      </c>
    </row>
    <row r="37" spans="1:5" ht="12.75">
      <c r="A37" s="56" t="str">
        <f>'РАСЧЕТ  (доход от сторонних)'!A35</f>
        <v>5.17.Увеличение стоимости строительных материалов</v>
      </c>
      <c r="B37" s="5">
        <f>'РАСЧЕТ  (доход от сторонних)'!B35</f>
        <v>244</v>
      </c>
      <c r="C37" s="5">
        <f>'РАСЧЕТ  (доход от сторонних)'!C35</f>
        <v>344</v>
      </c>
      <c r="D37" s="51">
        <f>'РАСЧЕТ  (доход от сторонних)'!D35</f>
        <v>0</v>
      </c>
      <c r="E37" s="44">
        <f>'РАСЧЕТ  (доход от сторонних)'!E35</f>
        <v>0</v>
      </c>
    </row>
    <row r="38" spans="1:5" ht="12.75">
      <c r="A38" s="56" t="str">
        <f>'РАСЧЕТ  (доход от сторонних)'!A36</f>
        <v>5.18.Увеличение стоимости мягкого инвентаря</v>
      </c>
      <c r="B38" s="5">
        <f>'РАСЧЕТ  (доход от сторонних)'!B36</f>
        <v>244</v>
      </c>
      <c r="C38" s="5">
        <f>'РАСЧЕТ  (доход от сторонних)'!C36</f>
        <v>345</v>
      </c>
      <c r="D38" s="51">
        <f>'РАСЧЕТ  (доход от сторонних)'!D36</f>
        <v>0</v>
      </c>
      <c r="E38" s="44">
        <f>'РАСЧЕТ  (доход от сторонних)'!E36</f>
        <v>0</v>
      </c>
    </row>
    <row r="39" spans="1:5" ht="12.75">
      <c r="A39" s="56" t="str">
        <f>'РАСЧЕТ  (доход от сторонних)'!A37</f>
        <v>5.19.Увеличение стоимости прочих материальных запасов</v>
      </c>
      <c r="B39" s="5">
        <f>'РАСЧЕТ  (доход от сторонних)'!B37</f>
        <v>244</v>
      </c>
      <c r="C39" s="5">
        <f>'РАСЧЕТ  (доход от сторонних)'!C37</f>
        <v>346</v>
      </c>
      <c r="D39" s="51">
        <f>'РАСЧЕТ  (доход от сторонних)'!D37</f>
        <v>4</v>
      </c>
      <c r="E39" s="44">
        <f>'РАСЧЕТ  (доход от сторонних)'!E37</f>
        <v>820.8</v>
      </c>
    </row>
    <row r="40" spans="1:5" ht="25.5">
      <c r="A40" s="56" t="str">
        <f>'РАСЧЕТ  (доход от сторонних)'!A38</f>
        <v>5.20.Увеличение стоимости материальных запасов для целей капитальных вложений</v>
      </c>
      <c r="B40" s="5">
        <f>'РАСЧЕТ  (доход от сторонних)'!B38</f>
        <v>244</v>
      </c>
      <c r="C40" s="5">
        <f>'РАСЧЕТ  (доход от сторонних)'!C38</f>
        <v>347</v>
      </c>
      <c r="D40" s="51">
        <f>'РАСЧЕТ  (доход от сторонних)'!D38</f>
        <v>0</v>
      </c>
      <c r="E40" s="44">
        <f>'РАСЧЕТ  (доход от сторонних)'!E38</f>
        <v>0</v>
      </c>
    </row>
    <row r="41" spans="1:5" ht="31.5" customHeight="1">
      <c r="A41" s="56" t="str">
        <f>'РАСЧЕТ  (доход от сторонних)'!A39</f>
        <v>5.21.Увеличение стоимости прочих материальных запасов однократного применения</v>
      </c>
      <c r="B41" s="5">
        <f>'РАСЧЕТ  (доход от сторонних)'!B39</f>
        <v>244</v>
      </c>
      <c r="C41" s="5">
        <f>'РАСЧЕТ  (доход от сторонних)'!C39</f>
        <v>349</v>
      </c>
      <c r="D41" s="51">
        <f>'РАСЧЕТ  (доход от сторонних)'!D39</f>
        <v>0</v>
      </c>
      <c r="E41" s="44">
        <f>'РАСЧЕТ  (доход от сторонних)'!E39</f>
        <v>0</v>
      </c>
    </row>
    <row r="42" spans="1:5" ht="12.75">
      <c r="A42" s="50" t="s">
        <v>92</v>
      </c>
      <c r="B42" s="5"/>
      <c r="C42" s="5"/>
      <c r="D42" s="51">
        <f>'РАСЧЕТ  (доход от сторонних)'!D43</f>
        <v>100.004</v>
      </c>
      <c r="E42" s="44">
        <f>'РАСЧЕТ  (доход от сторонних)'!E43</f>
        <v>20520</v>
      </c>
    </row>
    <row r="43" spans="1:5" ht="12.75">
      <c r="A43" s="21"/>
      <c r="B43" s="22"/>
      <c r="C43" s="22"/>
      <c r="D43" s="23"/>
      <c r="E43" s="24"/>
    </row>
    <row r="44" spans="1:5" ht="25.5" customHeight="1">
      <c r="A44" s="77" t="s">
        <v>66</v>
      </c>
      <c r="B44" s="77"/>
      <c r="C44" s="77"/>
      <c r="D44" s="77"/>
      <c r="E44" s="77"/>
    </row>
    <row r="45" spans="1:5" ht="16.5" customHeight="1">
      <c r="A45" s="77" t="s">
        <v>19</v>
      </c>
      <c r="B45" s="77"/>
      <c r="C45" s="77"/>
      <c r="D45" s="77"/>
      <c r="E45" s="77"/>
    </row>
    <row r="46" spans="1:5" ht="29.25" customHeight="1">
      <c r="A46" s="77" t="s">
        <v>107</v>
      </c>
      <c r="B46" s="77"/>
      <c r="C46" s="77"/>
      <c r="D46" s="77"/>
      <c r="E46" s="77"/>
    </row>
    <row r="48" spans="1:4" ht="15.75">
      <c r="A48" s="4" t="s">
        <v>7</v>
      </c>
      <c r="B48" s="4" t="s">
        <v>17</v>
      </c>
      <c r="D48" s="1" t="s">
        <v>14</v>
      </c>
    </row>
    <row r="49" spans="1:4" ht="12.75">
      <c r="A49" s="2" t="s">
        <v>42</v>
      </c>
      <c r="B49" s="2" t="s">
        <v>9</v>
      </c>
      <c r="C49" s="2"/>
      <c r="D49" s="2" t="s">
        <v>10</v>
      </c>
    </row>
    <row r="50" spans="1:4" ht="15.75">
      <c r="A50" s="4" t="s">
        <v>11</v>
      </c>
      <c r="B50" s="4" t="s">
        <v>17</v>
      </c>
      <c r="D50" s="1" t="s">
        <v>8</v>
      </c>
    </row>
    <row r="51" spans="1:4" ht="12.75">
      <c r="A51" s="2" t="s">
        <v>16</v>
      </c>
      <c r="B51" s="2" t="s">
        <v>9</v>
      </c>
      <c r="C51" s="2"/>
      <c r="D51" s="2" t="s">
        <v>10</v>
      </c>
    </row>
    <row r="52" ht="12.75">
      <c r="A52" s="4" t="s">
        <v>4</v>
      </c>
    </row>
    <row r="53" spans="1:4" ht="12.75">
      <c r="A53" s="4" t="s">
        <v>44</v>
      </c>
      <c r="B53" s="4" t="s">
        <v>17</v>
      </c>
      <c r="D53" s="4" t="s">
        <v>33</v>
      </c>
    </row>
    <row r="54" spans="2:3" ht="12.75">
      <c r="B54" s="2" t="s">
        <v>9</v>
      </c>
      <c r="C54" s="2"/>
    </row>
  </sheetData>
  <sheetProtection/>
  <mergeCells count="9">
    <mergeCell ref="A46:E46"/>
    <mergeCell ref="A45:E45"/>
    <mergeCell ref="A7:E7"/>
    <mergeCell ref="A8:E8"/>
    <mergeCell ref="A9:E9"/>
    <mergeCell ref="A10:E10"/>
    <mergeCell ref="A12:E12"/>
    <mergeCell ref="A44:E44"/>
    <mergeCell ref="A11:E1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2">
      <selection activeCell="A9" sqref="A9:E9"/>
    </sheetView>
  </sheetViews>
  <sheetFormatPr defaultColWidth="9.00390625" defaultRowHeight="12.75"/>
  <cols>
    <col min="1" max="1" width="45.25390625" style="4" customWidth="1"/>
    <col min="2" max="3" width="9.00390625" style="4" customWidth="1"/>
    <col min="4" max="4" width="13.125" style="4" customWidth="1"/>
    <col min="5" max="5" width="11.25390625" style="4" bestFit="1" customWidth="1"/>
    <col min="6" max="16384" width="9.125" style="4" customWidth="1"/>
  </cols>
  <sheetData>
    <row r="1" spans="1:5" ht="31.5" customHeight="1">
      <c r="A1" s="85" t="s">
        <v>135</v>
      </c>
      <c r="B1" s="85"/>
      <c r="C1" s="85"/>
      <c r="D1" s="85"/>
      <c r="E1" s="85"/>
    </row>
    <row r="2" ht="15.75" customHeight="1">
      <c r="A2" s="25" t="s">
        <v>45</v>
      </c>
    </row>
    <row r="3" ht="14.25" customHeight="1">
      <c r="A3" s="4" t="s">
        <v>22</v>
      </c>
    </row>
    <row r="4" ht="14.25" customHeight="1">
      <c r="A4" s="4" t="s">
        <v>23</v>
      </c>
    </row>
    <row r="5" ht="15.75" customHeight="1">
      <c r="A5" s="4" t="s">
        <v>20</v>
      </c>
    </row>
    <row r="6" ht="15.75" customHeight="1">
      <c r="A6" s="4" t="s">
        <v>21</v>
      </c>
    </row>
    <row r="7" ht="15.75" customHeight="1">
      <c r="A7" s="4" t="s">
        <v>48</v>
      </c>
    </row>
    <row r="8" ht="15.75" customHeight="1">
      <c r="A8" s="25" t="s">
        <v>64</v>
      </c>
    </row>
    <row r="9" spans="1:8" ht="38.25" customHeight="1">
      <c r="A9" s="86" t="s">
        <v>113</v>
      </c>
      <c r="B9" s="86"/>
      <c r="C9" s="86"/>
      <c r="D9" s="86"/>
      <c r="E9" s="86"/>
      <c r="F9" s="40"/>
      <c r="G9" s="40"/>
      <c r="H9" s="40"/>
    </row>
    <row r="10" spans="1:6" ht="29.25" customHeight="1">
      <c r="A10" s="86" t="s">
        <v>112</v>
      </c>
      <c r="B10" s="86"/>
      <c r="C10" s="86"/>
      <c r="D10" s="86"/>
      <c r="E10" s="86"/>
      <c r="F10" s="40"/>
    </row>
    <row r="11" ht="15.75" customHeight="1">
      <c r="A11" s="25"/>
    </row>
    <row r="12" spans="1:5" s="47" customFormat="1" ht="25.5">
      <c r="A12" s="5" t="s">
        <v>0</v>
      </c>
      <c r="B12" s="5" t="s">
        <v>40</v>
      </c>
      <c r="C12" s="5" t="s">
        <v>39</v>
      </c>
      <c r="D12" s="45" t="s">
        <v>1</v>
      </c>
      <c r="E12" s="6" t="s">
        <v>49</v>
      </c>
    </row>
    <row r="13" spans="1:5" ht="12.75">
      <c r="A13" s="5">
        <v>1</v>
      </c>
      <c r="B13" s="5">
        <v>2</v>
      </c>
      <c r="C13" s="5">
        <v>3</v>
      </c>
      <c r="D13" s="5">
        <v>4</v>
      </c>
      <c r="E13" s="6">
        <v>5</v>
      </c>
    </row>
    <row r="14" spans="1:5" ht="12.75">
      <c r="A14" s="9" t="s">
        <v>13</v>
      </c>
      <c r="B14" s="10"/>
      <c r="C14" s="10"/>
      <c r="D14" s="11">
        <v>100</v>
      </c>
      <c r="E14" s="12">
        <v>25650</v>
      </c>
    </row>
    <row r="15" spans="1:5" ht="12.75">
      <c r="A15" s="13" t="s">
        <v>77</v>
      </c>
      <c r="B15" s="14"/>
      <c r="C15" s="14"/>
      <c r="D15" s="15">
        <v>20</v>
      </c>
      <c r="E15" s="17">
        <f>ROUND($E$14*D15/100,-1)</f>
        <v>5130</v>
      </c>
    </row>
    <row r="16" spans="1:5" ht="17.25" customHeight="1">
      <c r="A16" s="43" t="s">
        <v>78</v>
      </c>
      <c r="B16" s="16"/>
      <c r="C16" s="16"/>
      <c r="D16" s="11">
        <v>0</v>
      </c>
      <c r="E16" s="17">
        <f>ROUND(E14*$D$16/100,-1)</f>
        <v>0</v>
      </c>
    </row>
    <row r="17" spans="1:5" ht="25.5">
      <c r="A17" s="43" t="s">
        <v>79</v>
      </c>
      <c r="B17" s="16"/>
      <c r="C17" s="10"/>
      <c r="D17" s="18" t="s">
        <v>52</v>
      </c>
      <c r="E17" s="38">
        <f>E14-E15-E16</f>
        <v>20520</v>
      </c>
    </row>
    <row r="18" spans="1:5" ht="12.75">
      <c r="A18" s="42" t="s">
        <v>80</v>
      </c>
      <c r="B18" s="10"/>
      <c r="C18" s="10"/>
      <c r="D18" s="11">
        <v>100</v>
      </c>
      <c r="E18" s="17">
        <f>E17</f>
        <v>20520</v>
      </c>
    </row>
    <row r="19" spans="1:7" ht="12.75">
      <c r="A19" s="9" t="s">
        <v>81</v>
      </c>
      <c r="B19" s="10">
        <v>111</v>
      </c>
      <c r="C19" s="10">
        <v>211</v>
      </c>
      <c r="D19" s="11">
        <f>62</f>
        <v>62</v>
      </c>
      <c r="E19" s="17">
        <f aca="true" t="shared" si="0" ref="E19:E39">$E$18*D19/100</f>
        <v>12722.4</v>
      </c>
      <c r="F19" s="26"/>
      <c r="G19" s="21"/>
    </row>
    <row r="20" spans="1:5" ht="12.75">
      <c r="A20" s="9" t="s">
        <v>95</v>
      </c>
      <c r="B20" s="10">
        <v>119</v>
      </c>
      <c r="C20" s="10">
        <v>213</v>
      </c>
      <c r="D20" s="11">
        <f>D19*0.302</f>
        <v>18.724</v>
      </c>
      <c r="E20" s="17">
        <f t="shared" si="0"/>
        <v>3842.1648</v>
      </c>
    </row>
    <row r="21" spans="1:5" ht="12.75">
      <c r="A21" s="50" t="s">
        <v>83</v>
      </c>
      <c r="B21" s="10">
        <v>112</v>
      </c>
      <c r="C21" s="10">
        <v>212</v>
      </c>
      <c r="D21" s="11"/>
      <c r="E21" s="17">
        <f t="shared" si="0"/>
        <v>0</v>
      </c>
    </row>
    <row r="22" spans="1:5" ht="12.75">
      <c r="A22" s="50" t="s">
        <v>84</v>
      </c>
      <c r="B22" s="10">
        <v>112</v>
      </c>
      <c r="C22" s="10">
        <v>226</v>
      </c>
      <c r="D22" s="11"/>
      <c r="E22" s="17">
        <f t="shared" si="0"/>
        <v>0</v>
      </c>
    </row>
    <row r="23" spans="1:5" ht="12.75">
      <c r="A23" s="50" t="s">
        <v>85</v>
      </c>
      <c r="B23" s="10">
        <v>244</v>
      </c>
      <c r="C23" s="10">
        <v>221</v>
      </c>
      <c r="D23" s="11"/>
      <c r="E23" s="17">
        <f t="shared" si="0"/>
        <v>0</v>
      </c>
    </row>
    <row r="24" spans="1:5" ht="12.75">
      <c r="A24" s="50" t="s">
        <v>86</v>
      </c>
      <c r="B24" s="10">
        <v>244</v>
      </c>
      <c r="C24" s="10">
        <v>222</v>
      </c>
      <c r="D24" s="11"/>
      <c r="E24" s="17">
        <f t="shared" si="0"/>
        <v>0</v>
      </c>
    </row>
    <row r="25" spans="1:5" ht="12.75">
      <c r="A25" s="50" t="s">
        <v>109</v>
      </c>
      <c r="B25" s="10">
        <v>244</v>
      </c>
      <c r="C25" s="10">
        <v>223</v>
      </c>
      <c r="D25" s="11"/>
      <c r="E25" s="17">
        <f t="shared" si="0"/>
        <v>0</v>
      </c>
    </row>
    <row r="26" spans="1:5" ht="12.75">
      <c r="A26" s="50" t="s">
        <v>87</v>
      </c>
      <c r="B26" s="10">
        <v>244</v>
      </c>
      <c r="C26" s="10">
        <v>224</v>
      </c>
      <c r="D26" s="11"/>
      <c r="E26" s="17">
        <f t="shared" si="0"/>
        <v>0</v>
      </c>
    </row>
    <row r="27" spans="1:5" ht="12.75">
      <c r="A27" s="9" t="s">
        <v>88</v>
      </c>
      <c r="B27" s="10">
        <v>244</v>
      </c>
      <c r="C27" s="10">
        <v>225</v>
      </c>
      <c r="D27" s="11">
        <v>8.2</v>
      </c>
      <c r="E27" s="17">
        <f t="shared" si="0"/>
        <v>1682.6399999999996</v>
      </c>
    </row>
    <row r="28" spans="1:5" ht="12.75">
      <c r="A28" s="27" t="s">
        <v>89</v>
      </c>
      <c r="B28" s="28">
        <v>244</v>
      </c>
      <c r="C28" s="28">
        <v>226</v>
      </c>
      <c r="D28" s="29">
        <v>2.08</v>
      </c>
      <c r="E28" s="30">
        <f t="shared" si="0"/>
        <v>426.816</v>
      </c>
    </row>
    <row r="29" spans="1:5" ht="12.75">
      <c r="A29" s="9" t="s">
        <v>96</v>
      </c>
      <c r="B29" s="49">
        <v>853</v>
      </c>
      <c r="C29" s="48">
        <v>297</v>
      </c>
      <c r="D29" s="11"/>
      <c r="E29" s="17">
        <f>$E$18*D29/100</f>
        <v>0</v>
      </c>
    </row>
    <row r="30" spans="1:5" ht="12.75">
      <c r="A30" s="9" t="s">
        <v>91</v>
      </c>
      <c r="B30" s="10">
        <v>244</v>
      </c>
      <c r="C30" s="10">
        <v>310</v>
      </c>
      <c r="D30" s="11">
        <v>5</v>
      </c>
      <c r="E30" s="17">
        <f t="shared" si="0"/>
        <v>1026</v>
      </c>
    </row>
    <row r="31" spans="1:5" ht="12.75">
      <c r="A31" s="13" t="s">
        <v>97</v>
      </c>
      <c r="B31" s="14">
        <v>244</v>
      </c>
      <c r="C31" s="14" t="s">
        <v>108</v>
      </c>
      <c r="D31" s="15">
        <f>SUM(D32:D39)</f>
        <v>4</v>
      </c>
      <c r="E31" s="71">
        <f>SUM(E32:E39)</f>
        <v>820.8</v>
      </c>
    </row>
    <row r="32" spans="1:5" ht="22.5">
      <c r="A32" s="76" t="s">
        <v>99</v>
      </c>
      <c r="B32" s="45">
        <v>244</v>
      </c>
      <c r="C32" s="45">
        <v>341</v>
      </c>
      <c r="D32" s="6"/>
      <c r="E32" s="17">
        <f t="shared" si="0"/>
        <v>0</v>
      </c>
    </row>
    <row r="33" spans="1:5" ht="12.75">
      <c r="A33" s="76" t="s">
        <v>100</v>
      </c>
      <c r="B33" s="45">
        <v>244</v>
      </c>
      <c r="C33" s="45">
        <v>342</v>
      </c>
      <c r="D33" s="6"/>
      <c r="E33" s="17">
        <f t="shared" si="0"/>
        <v>0</v>
      </c>
    </row>
    <row r="34" spans="1:5" ht="12.75">
      <c r="A34" s="76" t="s">
        <v>101</v>
      </c>
      <c r="B34" s="45">
        <v>244</v>
      </c>
      <c r="C34" s="45">
        <v>343</v>
      </c>
      <c r="D34" s="6"/>
      <c r="E34" s="17">
        <f t="shared" si="0"/>
        <v>0</v>
      </c>
    </row>
    <row r="35" spans="1:5" ht="12.75">
      <c r="A35" s="76" t="s">
        <v>102</v>
      </c>
      <c r="B35" s="45">
        <v>244</v>
      </c>
      <c r="C35" s="45">
        <v>344</v>
      </c>
      <c r="D35" s="6"/>
      <c r="E35" s="17">
        <f t="shared" si="0"/>
        <v>0</v>
      </c>
    </row>
    <row r="36" spans="1:5" ht="12.75">
      <c r="A36" s="76" t="s">
        <v>103</v>
      </c>
      <c r="B36" s="45">
        <v>244</v>
      </c>
      <c r="C36" s="45">
        <v>345</v>
      </c>
      <c r="D36" s="6"/>
      <c r="E36" s="17">
        <f t="shared" si="0"/>
        <v>0</v>
      </c>
    </row>
    <row r="37" spans="1:5" ht="12.75">
      <c r="A37" s="76" t="s">
        <v>104</v>
      </c>
      <c r="B37" s="45">
        <v>244</v>
      </c>
      <c r="C37" s="45">
        <v>346</v>
      </c>
      <c r="D37" s="11">
        <v>4</v>
      </c>
      <c r="E37" s="17">
        <f t="shared" si="0"/>
        <v>820.8</v>
      </c>
    </row>
    <row r="38" spans="1:5" ht="22.5">
      <c r="A38" s="76" t="s">
        <v>105</v>
      </c>
      <c r="B38" s="45">
        <v>244</v>
      </c>
      <c r="C38" s="45">
        <v>347</v>
      </c>
      <c r="D38" s="6"/>
      <c r="E38" s="17">
        <f t="shared" si="0"/>
        <v>0</v>
      </c>
    </row>
    <row r="39" spans="1:5" ht="22.5">
      <c r="A39" s="76" t="s">
        <v>106</v>
      </c>
      <c r="B39" s="45">
        <v>244</v>
      </c>
      <c r="C39" s="45">
        <v>349</v>
      </c>
      <c r="D39" s="11"/>
      <c r="E39" s="17">
        <f t="shared" si="0"/>
        <v>0</v>
      </c>
    </row>
    <row r="40" spans="1:5" ht="12.75">
      <c r="A40" s="72" t="s">
        <v>110</v>
      </c>
      <c r="B40" s="73"/>
      <c r="C40" s="73"/>
      <c r="D40" s="74"/>
      <c r="E40" s="75">
        <f>E18-E41</f>
        <v>-0.8207999999976892</v>
      </c>
    </row>
    <row r="41" spans="1:5" ht="13.5">
      <c r="A41" s="9"/>
      <c r="B41" s="10"/>
      <c r="C41" s="10"/>
      <c r="D41" s="32"/>
      <c r="E41" s="33">
        <f>SUM(E19:E31)</f>
        <v>20520.820799999998</v>
      </c>
    </row>
    <row r="42" spans="1:5" ht="15.75" customHeight="1">
      <c r="A42" s="34" t="s">
        <v>111</v>
      </c>
      <c r="B42" s="35">
        <v>244</v>
      </c>
      <c r="C42" s="35">
        <v>226</v>
      </c>
      <c r="D42" s="29"/>
      <c r="E42" s="36">
        <f>E28+E40</f>
        <v>425.9952000000023</v>
      </c>
    </row>
    <row r="43" spans="1:5" ht="12.75">
      <c r="A43" s="9" t="s">
        <v>92</v>
      </c>
      <c r="B43" s="10"/>
      <c r="C43" s="10"/>
      <c r="D43" s="11">
        <f>SUM(D19:D31)</f>
        <v>100.004</v>
      </c>
      <c r="E43" s="17">
        <f>E41+E40</f>
        <v>20520</v>
      </c>
    </row>
    <row r="45" spans="1:5" ht="27.75" customHeight="1">
      <c r="A45" s="84" t="s">
        <v>65</v>
      </c>
      <c r="B45" s="84"/>
      <c r="C45" s="84"/>
      <c r="D45" s="84"/>
      <c r="E45" s="84"/>
    </row>
    <row r="46" spans="1:8" ht="24" customHeight="1">
      <c r="A46" s="84" t="s">
        <v>15</v>
      </c>
      <c r="B46" s="84"/>
      <c r="C46" s="84"/>
      <c r="D46" s="84"/>
      <c r="E46" s="84"/>
      <c r="F46" s="3"/>
      <c r="G46" s="3"/>
      <c r="H46" s="3"/>
    </row>
    <row r="47" spans="1:5" ht="39.75" customHeight="1">
      <c r="A47" s="86" t="s">
        <v>107</v>
      </c>
      <c r="B47" s="86"/>
      <c r="C47" s="86"/>
      <c r="D47" s="86"/>
      <c r="E47" s="86"/>
    </row>
  </sheetData>
  <sheetProtection/>
  <mergeCells count="6">
    <mergeCell ref="A45:E45"/>
    <mergeCell ref="A46:E46"/>
    <mergeCell ref="A1:E1"/>
    <mergeCell ref="A9:E9"/>
    <mergeCell ref="A10:E10"/>
    <mergeCell ref="A47:E4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A11" sqref="A11:E11"/>
    </sheetView>
  </sheetViews>
  <sheetFormatPr defaultColWidth="9.00390625" defaultRowHeight="12.75"/>
  <cols>
    <col min="1" max="1" width="48.375" style="4" customWidth="1"/>
    <col min="2" max="3" width="9.00390625" style="4" customWidth="1"/>
    <col min="4" max="4" width="13.125" style="4" customWidth="1"/>
    <col min="5" max="5" width="12.25390625" style="4" customWidth="1"/>
    <col min="6" max="10" width="7.875" style="4" customWidth="1"/>
    <col min="11" max="16384" width="9.125" style="4" customWidth="1"/>
  </cols>
  <sheetData>
    <row r="1" spans="1:3" ht="12.75">
      <c r="A1" s="4" t="s">
        <v>6</v>
      </c>
      <c r="C1" s="4" t="s">
        <v>3</v>
      </c>
    </row>
    <row r="2" ht="16.5" customHeight="1">
      <c r="C2" s="4" t="s">
        <v>37</v>
      </c>
    </row>
    <row r="3" ht="16.5" customHeight="1">
      <c r="C3" s="4" t="s">
        <v>69</v>
      </c>
    </row>
    <row r="4" ht="14.25" customHeight="1">
      <c r="C4" s="4" t="s">
        <v>36</v>
      </c>
    </row>
    <row r="5" ht="14.25" customHeight="1">
      <c r="C5" s="4" t="s">
        <v>47</v>
      </c>
    </row>
    <row r="6" spans="2:3" ht="14.25" customHeight="1">
      <c r="B6" s="1"/>
      <c r="C6" s="1"/>
    </row>
    <row r="7" spans="1:5" ht="15.75" customHeight="1">
      <c r="A7" s="78" t="s">
        <v>43</v>
      </c>
      <c r="B7" s="78"/>
      <c r="C7" s="78"/>
      <c r="D7" s="78"/>
      <c r="E7" s="78"/>
    </row>
    <row r="8" spans="1:5" ht="15.75" customHeight="1">
      <c r="A8" s="79" t="s">
        <v>24</v>
      </c>
      <c r="B8" s="79"/>
      <c r="C8" s="79"/>
      <c r="D8" s="79"/>
      <c r="E8" s="79"/>
    </row>
    <row r="9" spans="1:5" ht="15.75" customHeight="1">
      <c r="A9" s="80" t="s">
        <v>18</v>
      </c>
      <c r="B9" s="80"/>
      <c r="C9" s="80"/>
      <c r="D9" s="80"/>
      <c r="E9" s="80"/>
    </row>
    <row r="10" spans="1:5" ht="15.75" customHeight="1">
      <c r="A10" s="81" t="s">
        <v>134</v>
      </c>
      <c r="B10" s="81"/>
      <c r="C10" s="81"/>
      <c r="D10" s="81"/>
      <c r="E10" s="81"/>
    </row>
    <row r="11" spans="1:5" ht="15.75" customHeight="1">
      <c r="A11" s="83" t="s">
        <v>32</v>
      </c>
      <c r="B11" s="83"/>
      <c r="C11" s="83"/>
      <c r="D11" s="83"/>
      <c r="E11" s="83"/>
    </row>
    <row r="12" spans="1:5" ht="12" customHeight="1">
      <c r="A12" s="82" t="s">
        <v>31</v>
      </c>
      <c r="B12" s="82"/>
      <c r="C12" s="82"/>
      <c r="D12" s="82"/>
      <c r="E12" s="82"/>
    </row>
    <row r="13" ht="18.75" customHeight="1">
      <c r="A13" s="1" t="s">
        <v>5</v>
      </c>
    </row>
    <row r="14" spans="1:5" s="47" customFormat="1" ht="21">
      <c r="A14" s="7" t="s">
        <v>0</v>
      </c>
      <c r="B14" s="7" t="s">
        <v>40</v>
      </c>
      <c r="C14" s="7" t="s">
        <v>39</v>
      </c>
      <c r="D14" s="70" t="s">
        <v>1</v>
      </c>
      <c r="E14" s="8" t="s">
        <v>2</v>
      </c>
    </row>
    <row r="15" spans="1:5" s="2" customFormat="1" ht="11.25">
      <c r="A15" s="67">
        <v>1</v>
      </c>
      <c r="B15" s="67">
        <v>2</v>
      </c>
      <c r="C15" s="67">
        <v>3</v>
      </c>
      <c r="D15" s="67">
        <v>4</v>
      </c>
      <c r="E15" s="68">
        <v>5</v>
      </c>
    </row>
    <row r="16" spans="1:5" ht="12.75">
      <c r="A16" s="37" t="s">
        <v>25</v>
      </c>
      <c r="B16" s="7"/>
      <c r="C16" s="7"/>
      <c r="D16" s="44">
        <f>'РАСЧЕТ  (поступл. от сруктурн.)'!D14</f>
        <v>100</v>
      </c>
      <c r="E16" s="69">
        <f>'РАСЧЕТ  (поступл. от сруктурн.)'!E14</f>
        <v>25550</v>
      </c>
    </row>
    <row r="17" spans="1:5" ht="12.75">
      <c r="A17" s="62" t="s">
        <v>26</v>
      </c>
      <c r="B17" s="5"/>
      <c r="C17" s="5"/>
      <c r="D17" s="60">
        <f>'РАСЧЕТ  (поступл. от сруктурн.)'!D15</f>
        <v>100</v>
      </c>
      <c r="E17" s="38">
        <f>'РАСЧЕТ  (поступл. от сруктурн.)'!E15</f>
        <v>25550</v>
      </c>
    </row>
    <row r="18" spans="1:5" ht="12.75">
      <c r="A18" s="62" t="s">
        <v>27</v>
      </c>
      <c r="B18" s="5">
        <f>'РАСЧЕТ  (поступл. от сруктурн.)'!B16</f>
        <v>111</v>
      </c>
      <c r="C18" s="5">
        <f>'РАСЧЕТ  (поступл. от сруктурн.)'!C16</f>
        <v>211</v>
      </c>
      <c r="D18" s="60">
        <f>'РАСЧЕТ  (поступл. от сруктурн.)'!D16</f>
        <v>62</v>
      </c>
      <c r="E18" s="38">
        <f>'РАСЧЕТ  (поступл. от сруктурн.)'!E16</f>
        <v>15841</v>
      </c>
    </row>
    <row r="19" spans="1:5" ht="12.75">
      <c r="A19" s="62" t="s">
        <v>76</v>
      </c>
      <c r="B19" s="5">
        <f>'РАСЧЕТ  (поступл. от сруктурн.)'!B17</f>
        <v>119</v>
      </c>
      <c r="C19" s="5">
        <f>'РАСЧЕТ  (поступл. от сруктурн.)'!C17</f>
        <v>213</v>
      </c>
      <c r="D19" s="60">
        <f>'РАСЧЕТ  (поступл. от сруктурн.)'!D17</f>
        <v>18.724</v>
      </c>
      <c r="E19" s="38">
        <f>'РАСЧЕТ  (поступл. от сруктурн.)'!E17</f>
        <v>4783.982</v>
      </c>
    </row>
    <row r="20" spans="1:5" ht="12.75">
      <c r="A20" s="50" t="s">
        <v>74</v>
      </c>
      <c r="B20" s="5">
        <f>'РАСЧЕТ  (поступл. от сруктурн.)'!B18</f>
        <v>112</v>
      </c>
      <c r="C20" s="5">
        <f>'РАСЧЕТ  (поступл. от сруктурн.)'!C18</f>
        <v>212</v>
      </c>
      <c r="D20" s="51">
        <f>'РАСЧЕТ  (поступл. от сруктурн.)'!D18</f>
        <v>0</v>
      </c>
      <c r="E20" s="44">
        <f>'РАСЧЕТ  (поступл. от сруктурн.)'!E18</f>
        <v>0</v>
      </c>
    </row>
    <row r="21" spans="1:5" ht="12.75">
      <c r="A21" s="50" t="s">
        <v>73</v>
      </c>
      <c r="B21" s="5">
        <f>'РАСЧЕТ  (поступл. от сруктурн.)'!B19</f>
        <v>112</v>
      </c>
      <c r="C21" s="5">
        <f>'РАСЧЕТ  (поступл. от сруктурн.)'!C19</f>
        <v>226</v>
      </c>
      <c r="D21" s="51">
        <f>'РАСЧЕТ  (поступл. от сруктурн.)'!D19</f>
        <v>0</v>
      </c>
      <c r="E21" s="44">
        <f>'РАСЧЕТ  (поступл. от сруктурн.)'!E19</f>
        <v>0</v>
      </c>
    </row>
    <row r="22" spans="1:5" ht="12.75">
      <c r="A22" s="50" t="s">
        <v>60</v>
      </c>
      <c r="B22" s="5">
        <f>'РАСЧЕТ  (поступл. от сруктурн.)'!B20</f>
        <v>244</v>
      </c>
      <c r="C22" s="5">
        <f>'РАСЧЕТ  (поступл. от сруктурн.)'!C20</f>
        <v>221</v>
      </c>
      <c r="D22" s="51">
        <f>'РАСЧЕТ  (поступл. от сруктурн.)'!D20</f>
        <v>0</v>
      </c>
      <c r="E22" s="44">
        <f>'РАСЧЕТ  (поступл. от сруктурн.)'!E20</f>
        <v>0</v>
      </c>
    </row>
    <row r="23" spans="1:5" ht="12.75">
      <c r="A23" s="50" t="s">
        <v>61</v>
      </c>
      <c r="B23" s="5">
        <f>'РАСЧЕТ  (поступл. от сруктурн.)'!B21</f>
        <v>244</v>
      </c>
      <c r="C23" s="5">
        <f>'РАСЧЕТ  (поступл. от сруктурн.)'!C21</f>
        <v>222</v>
      </c>
      <c r="D23" s="51">
        <f>'РАСЧЕТ  (поступл. от сруктурн.)'!D21</f>
        <v>0</v>
      </c>
      <c r="E23" s="44">
        <f>'РАСЧЕТ  (поступл. от сруктурн.)'!E21</f>
        <v>0</v>
      </c>
    </row>
    <row r="24" spans="1:5" ht="12.75">
      <c r="A24" s="50" t="s">
        <v>125</v>
      </c>
      <c r="B24" s="5">
        <f>'РАСЧЕТ  (поступл. от сруктурн.)'!B22</f>
        <v>244</v>
      </c>
      <c r="C24" s="5">
        <f>'РАСЧЕТ  (поступл. от сруктурн.)'!C22</f>
        <v>223</v>
      </c>
      <c r="D24" s="51">
        <f>'РАСЧЕТ  (поступл. от сруктурн.)'!D22</f>
        <v>0</v>
      </c>
      <c r="E24" s="44">
        <f>'РАСЧЕТ  (поступл. от сруктурн.)'!E22</f>
        <v>0</v>
      </c>
    </row>
    <row r="25" spans="1:5" ht="12.75">
      <c r="A25" s="57" t="s">
        <v>62</v>
      </c>
      <c r="B25" s="5">
        <f>'РАСЧЕТ  (поступл. от сруктурн.)'!B23</f>
        <v>244</v>
      </c>
      <c r="C25" s="5">
        <f>'РАСЧЕТ  (поступл. от сруктурн.)'!C23</f>
        <v>224</v>
      </c>
      <c r="D25" s="51">
        <f>'РАСЧЕТ  (поступл. от сруктурн.)'!D23</f>
        <v>0</v>
      </c>
      <c r="E25" s="44">
        <f>'РАСЧЕТ  (поступл. от сруктурн.)'!E23</f>
        <v>0</v>
      </c>
    </row>
    <row r="26" spans="1:5" ht="12.75">
      <c r="A26" s="62" t="s">
        <v>94</v>
      </c>
      <c r="B26" s="5">
        <f>'РАСЧЕТ  (поступл. от сруктурн.)'!B24</f>
        <v>244</v>
      </c>
      <c r="C26" s="5">
        <f>'РАСЧЕТ  (поступл. от сруктурн.)'!C24</f>
        <v>225</v>
      </c>
      <c r="D26" s="60">
        <f>'РАСЧЕТ  (поступл. от сруктурн.)'!D24</f>
        <v>8.2</v>
      </c>
      <c r="E26" s="38">
        <f>'РАСЧЕТ  (поступл. от сруктурн.)'!E24</f>
        <v>2095.1</v>
      </c>
    </row>
    <row r="27" spans="1:5" ht="12.75">
      <c r="A27" s="50" t="s">
        <v>72</v>
      </c>
      <c r="B27" s="5">
        <f>'РАСЧЕТ  (поступл. от сруктурн.)'!B25</f>
        <v>244</v>
      </c>
      <c r="C27" s="5">
        <f>'РАСЧЕТ  (поступл. от сруктурн.)'!C25</f>
        <v>226</v>
      </c>
      <c r="D27" s="51">
        <f>'РАСЧЕТ  (поступл. от сруктурн.)'!D25</f>
        <v>2.08</v>
      </c>
      <c r="E27" s="44">
        <f>'РАСЧЕТ  (поступл. от сруктурн.)'!E39</f>
        <v>530.4180000000028</v>
      </c>
    </row>
    <row r="28" spans="1:5" ht="12.75">
      <c r="A28" s="50" t="s">
        <v>68</v>
      </c>
      <c r="B28" s="5">
        <f>'РАСЧЕТ  (поступл. от сруктурн.)'!B26</f>
        <v>853</v>
      </c>
      <c r="C28" s="6">
        <f>'РАСЧЕТ  (поступл. от сруктурн.)'!C26</f>
        <v>297</v>
      </c>
      <c r="D28" s="51">
        <f>'РАСЧЕТ  (поступл. от сруктурн.)'!D26</f>
        <v>0</v>
      </c>
      <c r="E28" s="44">
        <f>'РАСЧЕТ  (поступл. от сруктурн.)'!E26</f>
        <v>0</v>
      </c>
    </row>
    <row r="29" spans="1:5" ht="12.75">
      <c r="A29" s="50" t="s">
        <v>63</v>
      </c>
      <c r="B29" s="5">
        <f>'РАСЧЕТ  (поступл. от сруктурн.)'!B27</f>
        <v>244</v>
      </c>
      <c r="C29" s="5">
        <f>'РАСЧЕТ  (поступл. от сруктурн.)'!C27</f>
        <v>310</v>
      </c>
      <c r="D29" s="51">
        <f>'РАСЧЕТ  (поступл. от сруктурн.)'!D27</f>
        <v>5</v>
      </c>
      <c r="E29" s="44">
        <f>'РАСЧЕТ  (поступл. от сруктурн.)'!E27</f>
        <v>1277.5</v>
      </c>
    </row>
    <row r="30" spans="1:5" ht="24">
      <c r="A30" s="56" t="s">
        <v>75</v>
      </c>
      <c r="B30" s="5">
        <f>'РАСЧЕТ  (поступл. от сруктурн.)'!B28</f>
        <v>244</v>
      </c>
      <c r="C30" s="5" t="str">
        <f>'РАСЧЕТ  (поступл. от сруктурн.)'!C28</f>
        <v>340**</v>
      </c>
      <c r="D30" s="51">
        <f>'РАСЧЕТ  (поступл. от сруктурн.)'!D28</f>
        <v>4</v>
      </c>
      <c r="E30" s="44">
        <f>'РАСЧЕТ  (поступл. от сруктурн.)'!E28</f>
        <v>1022</v>
      </c>
    </row>
    <row r="31" spans="1:5" ht="27" customHeight="1">
      <c r="A31" s="56" t="str">
        <f>'РАСЧЕТ  (поступл. от сруктурн.)'!A29</f>
        <v>14.Увеличение стоимости лекарственных препаратов и материалов, применяемых в медицинских целях</v>
      </c>
      <c r="B31" s="5">
        <f>'РАСЧЕТ  (поступл. от сруктурн.)'!B29</f>
        <v>244</v>
      </c>
      <c r="C31" s="5">
        <f>'РАСЧЕТ  (поступл. от сруктурн.)'!C29</f>
        <v>341</v>
      </c>
      <c r="D31" s="51">
        <f>'РАСЧЕТ  (поступл. от сруктурн.)'!D29</f>
        <v>0</v>
      </c>
      <c r="E31" s="44">
        <f>'РАСЧЕТ  (поступл. от сруктурн.)'!E29</f>
        <v>0</v>
      </c>
    </row>
    <row r="32" spans="1:5" ht="12.75">
      <c r="A32" s="56" t="str">
        <f>'РАСЧЕТ  (поступл. от сруктурн.)'!A30</f>
        <v>15.Увеличение стоимости продуктов питания</v>
      </c>
      <c r="B32" s="5">
        <f>'РАСЧЕТ  (поступл. от сруктурн.)'!B30</f>
        <v>244</v>
      </c>
      <c r="C32" s="5">
        <f>'РАСЧЕТ  (поступл. от сруктурн.)'!C30</f>
        <v>342</v>
      </c>
      <c r="D32" s="51">
        <f>'РАСЧЕТ  (поступл. от сруктурн.)'!D30</f>
        <v>0</v>
      </c>
      <c r="E32" s="44">
        <f>'РАСЧЕТ  (поступл. от сруктурн.)'!E30</f>
        <v>0</v>
      </c>
    </row>
    <row r="33" spans="1:5" ht="12.75">
      <c r="A33" s="56" t="str">
        <f>'РАСЧЕТ  (поступл. от сруктурн.)'!A31</f>
        <v>16.Увеличение стоимости горюче-смазочных материалов</v>
      </c>
      <c r="B33" s="5">
        <f>'РАСЧЕТ  (поступл. от сруктурн.)'!B31</f>
        <v>244</v>
      </c>
      <c r="C33" s="5">
        <f>'РАСЧЕТ  (поступл. от сруктурн.)'!C31</f>
        <v>343</v>
      </c>
      <c r="D33" s="51">
        <f>'РАСЧЕТ  (поступл. от сруктурн.)'!D31</f>
        <v>0</v>
      </c>
      <c r="E33" s="44">
        <f>'РАСЧЕТ  (поступл. от сруктурн.)'!E31</f>
        <v>0</v>
      </c>
    </row>
    <row r="34" spans="1:5" ht="12.75">
      <c r="A34" s="56" t="str">
        <f>'РАСЧЕТ  (поступл. от сруктурн.)'!A32</f>
        <v>17.Увеличение стоимости строительных материалов</v>
      </c>
      <c r="B34" s="5">
        <f>'РАСЧЕТ  (поступл. от сруктурн.)'!B32</f>
        <v>244</v>
      </c>
      <c r="C34" s="5">
        <f>'РАСЧЕТ  (поступл. от сруктурн.)'!C32</f>
        <v>344</v>
      </c>
      <c r="D34" s="51">
        <f>'РАСЧЕТ  (поступл. от сруктурн.)'!D32</f>
        <v>0</v>
      </c>
      <c r="E34" s="44">
        <f>'РАСЧЕТ  (поступл. от сруктурн.)'!E32</f>
        <v>0</v>
      </c>
    </row>
    <row r="35" spans="1:5" ht="12.75">
      <c r="A35" s="56" t="str">
        <f>'РАСЧЕТ  (поступл. от сруктурн.)'!A33</f>
        <v>18.Увеличение стоимости мягкого инвентаря</v>
      </c>
      <c r="B35" s="5">
        <f>'РАСЧЕТ  (поступл. от сруктурн.)'!B33</f>
        <v>244</v>
      </c>
      <c r="C35" s="5">
        <f>'РАСЧЕТ  (поступл. от сруктурн.)'!C33</f>
        <v>345</v>
      </c>
      <c r="D35" s="51">
        <f>'РАСЧЕТ  (поступл. от сруктурн.)'!D33</f>
        <v>0</v>
      </c>
      <c r="E35" s="44">
        <f>'РАСЧЕТ  (поступл. от сруктурн.)'!E33</f>
        <v>0</v>
      </c>
    </row>
    <row r="36" spans="1:5" ht="12.75">
      <c r="A36" s="56" t="str">
        <f>'РАСЧЕТ  (поступл. от сруктурн.)'!A34</f>
        <v>19.Увеличение стоимости прочих материальных запасов</v>
      </c>
      <c r="B36" s="5">
        <f>'РАСЧЕТ  (поступл. от сруктурн.)'!B34</f>
        <v>244</v>
      </c>
      <c r="C36" s="5">
        <f>'РАСЧЕТ  (поступл. от сруктурн.)'!C34</f>
        <v>346</v>
      </c>
      <c r="D36" s="51">
        <f>'РАСЧЕТ  (поступл. от сруктурн.)'!D34</f>
        <v>4</v>
      </c>
      <c r="E36" s="44">
        <f>'РАСЧЕТ  (поступл. от сруктурн.)'!E34</f>
        <v>1022</v>
      </c>
    </row>
    <row r="37" spans="1:5" ht="26.25" customHeight="1">
      <c r="A37" s="56" t="str">
        <f>'РАСЧЕТ  (поступл. от сруктурн.)'!A35</f>
        <v>20.Увеличение стоимости материальных запасов для целей капитальных вложений</v>
      </c>
      <c r="B37" s="5">
        <f>'РАСЧЕТ  (поступл. от сруктурн.)'!B35</f>
        <v>244</v>
      </c>
      <c r="C37" s="5">
        <f>'РАСЧЕТ  (поступл. от сруктурн.)'!C35</f>
        <v>347</v>
      </c>
      <c r="D37" s="51">
        <f>'РАСЧЕТ  (поступл. от сруктурн.)'!D35</f>
        <v>0</v>
      </c>
      <c r="E37" s="44">
        <f>'РАСЧЕТ  (поступл. от сруктурн.)'!E35</f>
        <v>0</v>
      </c>
    </row>
    <row r="38" spans="1:5" ht="25.5" customHeight="1">
      <c r="A38" s="56" t="str">
        <f>'РАСЧЕТ  (поступл. от сруктурн.)'!A36</f>
        <v>21.Увеличение стоимости прочих материальных запасов однократного применения</v>
      </c>
      <c r="B38" s="5">
        <f>'РАСЧЕТ  (поступл. от сруктурн.)'!B36</f>
        <v>244</v>
      </c>
      <c r="C38" s="5">
        <f>'РАСЧЕТ  (поступл. от сруктурн.)'!C36</f>
        <v>349</v>
      </c>
      <c r="D38" s="51">
        <f>'РАСЧЕТ  (поступл. от сруктурн.)'!D36</f>
        <v>0</v>
      </c>
      <c r="E38" s="44">
        <f>'РАСЧЕТ  (поступл. от сруктурн.)'!E36</f>
        <v>0</v>
      </c>
    </row>
    <row r="39" spans="1:5" ht="12.75">
      <c r="A39" s="50" t="s">
        <v>93</v>
      </c>
      <c r="B39" s="5"/>
      <c r="C39" s="5"/>
      <c r="D39" s="51">
        <f>'РАСЧЕТ  (поступл. от сруктурн.)'!D40</f>
        <v>100.004</v>
      </c>
      <c r="E39" s="44">
        <f>'РАСЧЕТ  (поступл. от сруктурн.)'!E40</f>
        <v>25550</v>
      </c>
    </row>
    <row r="40" spans="1:5" ht="12.75">
      <c r="A40" s="21"/>
      <c r="B40" s="22"/>
      <c r="C40" s="22"/>
      <c r="D40" s="23"/>
      <c r="E40" s="24"/>
    </row>
    <row r="41" spans="1:5" ht="20.25" customHeight="1">
      <c r="A41" s="87" t="s">
        <v>127</v>
      </c>
      <c r="B41" s="87"/>
      <c r="C41" s="87"/>
      <c r="D41" s="87"/>
      <c r="E41" s="87"/>
    </row>
    <row r="42" spans="1:5" ht="24.75" customHeight="1">
      <c r="A42" s="77" t="s">
        <v>126</v>
      </c>
      <c r="B42" s="77"/>
      <c r="C42" s="77"/>
      <c r="D42" s="77"/>
      <c r="E42" s="77"/>
    </row>
    <row r="44" spans="1:4" ht="15.75">
      <c r="A44" s="4" t="s">
        <v>7</v>
      </c>
      <c r="B44" s="4" t="s">
        <v>17</v>
      </c>
      <c r="D44" s="1" t="s">
        <v>14</v>
      </c>
    </row>
    <row r="45" spans="1:4" ht="12.75">
      <c r="A45" s="2" t="s">
        <v>42</v>
      </c>
      <c r="B45" s="2" t="s">
        <v>9</v>
      </c>
      <c r="C45" s="2"/>
      <c r="D45" s="2" t="s">
        <v>10</v>
      </c>
    </row>
    <row r="46" spans="1:4" ht="15.75">
      <c r="A46" s="4" t="s">
        <v>11</v>
      </c>
      <c r="B46" s="4" t="s">
        <v>17</v>
      </c>
      <c r="D46" s="1" t="s">
        <v>8</v>
      </c>
    </row>
    <row r="47" spans="1:4" ht="12.75">
      <c r="A47" s="2" t="s">
        <v>16</v>
      </c>
      <c r="B47" s="2" t="s">
        <v>9</v>
      </c>
      <c r="C47" s="2"/>
      <c r="D47" s="2" t="s">
        <v>10</v>
      </c>
    </row>
    <row r="48" ht="12.75">
      <c r="A48" s="4" t="s">
        <v>4</v>
      </c>
    </row>
    <row r="49" spans="1:4" ht="12.75">
      <c r="A49" s="4" t="s">
        <v>71</v>
      </c>
      <c r="B49" s="4" t="s">
        <v>17</v>
      </c>
      <c r="D49" s="4" t="s">
        <v>34</v>
      </c>
    </row>
    <row r="50" spans="2:3" ht="12.75">
      <c r="B50" s="2" t="s">
        <v>9</v>
      </c>
      <c r="C50" s="2"/>
    </row>
  </sheetData>
  <sheetProtection/>
  <mergeCells count="8">
    <mergeCell ref="A7:E7"/>
    <mergeCell ref="A8:E8"/>
    <mergeCell ref="A9:E9"/>
    <mergeCell ref="A10:E10"/>
    <mergeCell ref="A12:E12"/>
    <mergeCell ref="A42:E42"/>
    <mergeCell ref="A11:E11"/>
    <mergeCell ref="A41:E4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3.25390625" style="4" customWidth="1"/>
    <col min="2" max="3" width="9.00390625" style="4" customWidth="1"/>
    <col min="4" max="4" width="13.125" style="4" customWidth="1"/>
    <col min="5" max="5" width="11.25390625" style="4" bestFit="1" customWidth="1"/>
    <col min="6" max="16384" width="9.125" style="4" customWidth="1"/>
  </cols>
  <sheetData>
    <row r="1" spans="1:5" ht="42.75" customHeight="1">
      <c r="A1" s="85" t="s">
        <v>136</v>
      </c>
      <c r="B1" s="85"/>
      <c r="C1" s="85"/>
      <c r="D1" s="85"/>
      <c r="E1" s="85"/>
    </row>
    <row r="2" ht="15.75" customHeight="1">
      <c r="A2" s="25" t="s">
        <v>46</v>
      </c>
    </row>
    <row r="3" ht="14.25" customHeight="1">
      <c r="A3" s="4" t="s">
        <v>22</v>
      </c>
    </row>
    <row r="4" ht="14.25" customHeight="1">
      <c r="A4" s="4" t="s">
        <v>23</v>
      </c>
    </row>
    <row r="5" ht="15.75" customHeight="1">
      <c r="A5" s="4" t="s">
        <v>20</v>
      </c>
    </row>
    <row r="6" ht="15.75" customHeight="1">
      <c r="A6" s="4" t="s">
        <v>21</v>
      </c>
    </row>
    <row r="7" ht="15.75" customHeight="1">
      <c r="A7" s="4" t="s">
        <v>50</v>
      </c>
    </row>
    <row r="8" ht="15.75" customHeight="1">
      <c r="A8" s="25" t="s">
        <v>64</v>
      </c>
    </row>
    <row r="9" spans="1:7" ht="39" customHeight="1">
      <c r="A9" s="86" t="s">
        <v>123</v>
      </c>
      <c r="B9" s="86"/>
      <c r="C9" s="86"/>
      <c r="D9" s="86"/>
      <c r="E9" s="86"/>
      <c r="F9" s="40"/>
      <c r="G9" s="40"/>
    </row>
    <row r="10" spans="1:5" ht="26.25" customHeight="1">
      <c r="A10" s="86" t="s">
        <v>124</v>
      </c>
      <c r="B10" s="86"/>
      <c r="C10" s="86"/>
      <c r="D10" s="86"/>
      <c r="E10" s="86"/>
    </row>
    <row r="11" ht="15.75" customHeight="1">
      <c r="A11" s="25"/>
    </row>
    <row r="12" spans="1:5" s="47" customFormat="1" ht="25.5">
      <c r="A12" s="5" t="s">
        <v>0</v>
      </c>
      <c r="B12" s="5" t="s">
        <v>40</v>
      </c>
      <c r="C12" s="5" t="s">
        <v>39</v>
      </c>
      <c r="D12" s="45" t="s">
        <v>1</v>
      </c>
      <c r="E12" s="6" t="s">
        <v>51</v>
      </c>
    </row>
    <row r="13" spans="1:5" ht="12.75">
      <c r="A13" s="5">
        <v>1</v>
      </c>
      <c r="B13" s="5">
        <v>2</v>
      </c>
      <c r="C13" s="5">
        <v>3</v>
      </c>
      <c r="D13" s="5">
        <v>4</v>
      </c>
      <c r="E13" s="6">
        <v>5</v>
      </c>
    </row>
    <row r="14" spans="1:5" ht="12.75">
      <c r="A14" s="37" t="s">
        <v>25</v>
      </c>
      <c r="B14" s="7"/>
      <c r="C14" s="7"/>
      <c r="D14" s="44">
        <v>100</v>
      </c>
      <c r="E14" s="39">
        <v>25550</v>
      </c>
    </row>
    <row r="15" spans="1:5" ht="12.75">
      <c r="A15" s="9" t="s">
        <v>26</v>
      </c>
      <c r="B15" s="10"/>
      <c r="C15" s="10"/>
      <c r="D15" s="11">
        <v>100</v>
      </c>
      <c r="E15" s="12">
        <f>E14</f>
        <v>25550</v>
      </c>
    </row>
    <row r="16" spans="1:7" ht="12.75">
      <c r="A16" s="9" t="s">
        <v>27</v>
      </c>
      <c r="B16" s="10">
        <v>111</v>
      </c>
      <c r="C16" s="10">
        <v>211</v>
      </c>
      <c r="D16" s="11">
        <v>62</v>
      </c>
      <c r="E16" s="17">
        <f>D16*E15/100</f>
        <v>15841</v>
      </c>
      <c r="F16" s="26"/>
      <c r="G16" s="21"/>
    </row>
    <row r="17" spans="1:5" ht="12.75">
      <c r="A17" s="9" t="s">
        <v>28</v>
      </c>
      <c r="B17" s="10">
        <v>119</v>
      </c>
      <c r="C17" s="10">
        <v>213</v>
      </c>
      <c r="D17" s="11">
        <f>D16*0.302</f>
        <v>18.724</v>
      </c>
      <c r="E17" s="17">
        <f>D17*E15/100</f>
        <v>4783.982</v>
      </c>
    </row>
    <row r="18" spans="1:5" ht="12.75">
      <c r="A18" s="9" t="s">
        <v>29</v>
      </c>
      <c r="B18" s="10">
        <v>112</v>
      </c>
      <c r="C18" s="10">
        <v>212</v>
      </c>
      <c r="D18" s="11"/>
      <c r="E18" s="17">
        <f>D18*E15/100</f>
        <v>0</v>
      </c>
    </row>
    <row r="19" spans="1:5" ht="12.75">
      <c r="A19" s="9" t="s">
        <v>67</v>
      </c>
      <c r="B19" s="10">
        <v>112</v>
      </c>
      <c r="C19" s="10">
        <v>226</v>
      </c>
      <c r="D19" s="11"/>
      <c r="E19" s="17">
        <f>D19*E15/100</f>
        <v>0</v>
      </c>
    </row>
    <row r="20" spans="1:5" ht="12.75">
      <c r="A20" s="9" t="s">
        <v>53</v>
      </c>
      <c r="B20" s="10">
        <v>244</v>
      </c>
      <c r="C20" s="10">
        <v>221</v>
      </c>
      <c r="D20" s="11"/>
      <c r="E20" s="17">
        <f>D20*E15/100</f>
        <v>0</v>
      </c>
    </row>
    <row r="21" spans="1:5" ht="12.75">
      <c r="A21" s="9" t="s">
        <v>54</v>
      </c>
      <c r="B21" s="10">
        <v>244</v>
      </c>
      <c r="C21" s="10">
        <v>222</v>
      </c>
      <c r="D21" s="11"/>
      <c r="E21" s="17">
        <f>D21*E15/100</f>
        <v>0</v>
      </c>
    </row>
    <row r="22" spans="1:5" ht="12.75">
      <c r="A22" s="9" t="s">
        <v>128</v>
      </c>
      <c r="B22" s="10">
        <v>244</v>
      </c>
      <c r="C22" s="10">
        <v>223</v>
      </c>
      <c r="D22" s="11"/>
      <c r="E22" s="17">
        <f>D22*E15/100</f>
        <v>0</v>
      </c>
    </row>
    <row r="23" spans="1:5" ht="12.75">
      <c r="A23" s="19" t="s">
        <v>55</v>
      </c>
      <c r="B23" s="10">
        <v>244</v>
      </c>
      <c r="C23" s="10">
        <v>224</v>
      </c>
      <c r="D23" s="11"/>
      <c r="E23" s="17">
        <f>D23*E15/100</f>
        <v>0</v>
      </c>
    </row>
    <row r="24" spans="1:5" ht="12.75">
      <c r="A24" s="9" t="s">
        <v>56</v>
      </c>
      <c r="B24" s="10">
        <v>244</v>
      </c>
      <c r="C24" s="10">
        <v>225</v>
      </c>
      <c r="D24" s="11">
        <v>8.2</v>
      </c>
      <c r="E24" s="17">
        <f>D24*E15/100</f>
        <v>2095.1</v>
      </c>
    </row>
    <row r="25" spans="1:5" ht="12.75">
      <c r="A25" s="27" t="s">
        <v>57</v>
      </c>
      <c r="B25" s="28">
        <v>244</v>
      </c>
      <c r="C25" s="28">
        <v>226</v>
      </c>
      <c r="D25" s="29">
        <v>2.08</v>
      </c>
      <c r="E25" s="30">
        <f>D25*E15/100</f>
        <v>531.44</v>
      </c>
    </row>
    <row r="26" spans="1:5" ht="12.75">
      <c r="A26" s="9" t="s">
        <v>70</v>
      </c>
      <c r="B26" s="46">
        <v>853</v>
      </c>
      <c r="C26" s="10">
        <v>297</v>
      </c>
      <c r="D26" s="11"/>
      <c r="E26" s="17">
        <f>D26*E15/100</f>
        <v>0</v>
      </c>
    </row>
    <row r="27" spans="1:5" ht="12.75">
      <c r="A27" s="9" t="s">
        <v>58</v>
      </c>
      <c r="B27" s="10">
        <v>244</v>
      </c>
      <c r="C27" s="10">
        <v>310</v>
      </c>
      <c r="D27" s="11">
        <v>5</v>
      </c>
      <c r="E27" s="17">
        <f>D27*E15/100</f>
        <v>1277.5</v>
      </c>
    </row>
    <row r="28" spans="1:5" ht="15" customHeight="1">
      <c r="A28" s="20" t="s">
        <v>59</v>
      </c>
      <c r="B28" s="10">
        <v>244</v>
      </c>
      <c r="C28" s="10" t="s">
        <v>131</v>
      </c>
      <c r="D28" s="11">
        <f>SUM(D29:D36)</f>
        <v>4</v>
      </c>
      <c r="E28" s="17">
        <f>SUM(E29:E36)</f>
        <v>1022</v>
      </c>
    </row>
    <row r="29" spans="1:5" ht="24.75" customHeight="1">
      <c r="A29" s="76" t="s">
        <v>114</v>
      </c>
      <c r="B29" s="45">
        <v>244</v>
      </c>
      <c r="C29" s="45">
        <v>341</v>
      </c>
      <c r="D29" s="6"/>
      <c r="E29" s="17">
        <f aca="true" t="shared" si="0" ref="E29:E36">$E$15*D29/100</f>
        <v>0</v>
      </c>
    </row>
    <row r="30" spans="1:5" ht="15" customHeight="1">
      <c r="A30" s="76" t="s">
        <v>115</v>
      </c>
      <c r="B30" s="45">
        <v>244</v>
      </c>
      <c r="C30" s="45">
        <v>342</v>
      </c>
      <c r="D30" s="6"/>
      <c r="E30" s="17">
        <f t="shared" si="0"/>
        <v>0</v>
      </c>
    </row>
    <row r="31" spans="1:5" ht="15" customHeight="1">
      <c r="A31" s="76" t="s">
        <v>116</v>
      </c>
      <c r="B31" s="45">
        <v>244</v>
      </c>
      <c r="C31" s="45">
        <v>343</v>
      </c>
      <c r="D31" s="6"/>
      <c r="E31" s="17">
        <f t="shared" si="0"/>
        <v>0</v>
      </c>
    </row>
    <row r="32" spans="1:5" ht="15" customHeight="1">
      <c r="A32" s="76" t="s">
        <v>117</v>
      </c>
      <c r="B32" s="45">
        <v>244</v>
      </c>
      <c r="C32" s="45">
        <v>344</v>
      </c>
      <c r="D32" s="6"/>
      <c r="E32" s="17">
        <f t="shared" si="0"/>
        <v>0</v>
      </c>
    </row>
    <row r="33" spans="1:5" ht="15" customHeight="1">
      <c r="A33" s="76" t="s">
        <v>118</v>
      </c>
      <c r="B33" s="45">
        <v>244</v>
      </c>
      <c r="C33" s="45">
        <v>345</v>
      </c>
      <c r="D33" s="6"/>
      <c r="E33" s="17">
        <f t="shared" si="0"/>
        <v>0</v>
      </c>
    </row>
    <row r="34" spans="1:5" ht="15" customHeight="1">
      <c r="A34" s="76" t="s">
        <v>119</v>
      </c>
      <c r="B34" s="45">
        <v>244</v>
      </c>
      <c r="C34" s="45">
        <v>346</v>
      </c>
      <c r="D34" s="11">
        <v>4</v>
      </c>
      <c r="E34" s="17">
        <f t="shared" si="0"/>
        <v>1022</v>
      </c>
    </row>
    <row r="35" spans="1:5" ht="21.75" customHeight="1">
      <c r="A35" s="76" t="s">
        <v>120</v>
      </c>
      <c r="B35" s="45">
        <v>244</v>
      </c>
      <c r="C35" s="45">
        <v>347</v>
      </c>
      <c r="D35" s="6"/>
      <c r="E35" s="17">
        <f t="shared" si="0"/>
        <v>0</v>
      </c>
    </row>
    <row r="36" spans="1:5" ht="23.25" customHeight="1">
      <c r="A36" s="76" t="s">
        <v>121</v>
      </c>
      <c r="B36" s="45">
        <v>244</v>
      </c>
      <c r="C36" s="45">
        <v>349</v>
      </c>
      <c r="D36" s="11"/>
      <c r="E36" s="17">
        <f t="shared" si="0"/>
        <v>0</v>
      </c>
    </row>
    <row r="37" spans="1:5" ht="12.75">
      <c r="A37" s="31" t="s">
        <v>122</v>
      </c>
      <c r="B37" s="10"/>
      <c r="C37" s="10"/>
      <c r="D37" s="11"/>
      <c r="E37" s="41">
        <f>E15-E38</f>
        <v>-1.021999999997206</v>
      </c>
    </row>
    <row r="38" spans="1:5" ht="13.5">
      <c r="A38" s="9"/>
      <c r="B38" s="10"/>
      <c r="C38" s="10"/>
      <c r="D38" s="32"/>
      <c r="E38" s="33">
        <f>SUM(E16:E28)</f>
        <v>25551.021999999997</v>
      </c>
    </row>
    <row r="39" spans="1:5" ht="16.5" customHeight="1">
      <c r="A39" s="34" t="s">
        <v>132</v>
      </c>
      <c r="B39" s="35">
        <v>244</v>
      </c>
      <c r="C39" s="35">
        <v>226</v>
      </c>
      <c r="D39" s="29"/>
      <c r="E39" s="36">
        <f>E25+E37</f>
        <v>530.4180000000028</v>
      </c>
    </row>
    <row r="40" spans="1:5" ht="12.75">
      <c r="A40" s="9" t="s">
        <v>98</v>
      </c>
      <c r="B40" s="10"/>
      <c r="C40" s="10"/>
      <c r="D40" s="11">
        <f>SUM(D16:D28)</f>
        <v>100.004</v>
      </c>
      <c r="E40" s="17">
        <f>E38+E37</f>
        <v>25550</v>
      </c>
    </row>
    <row r="41" spans="1:5" ht="25.5" customHeight="1">
      <c r="A41" s="87" t="s">
        <v>130</v>
      </c>
      <c r="B41" s="87"/>
      <c r="C41" s="87"/>
      <c r="D41" s="87"/>
      <c r="E41" s="87"/>
    </row>
    <row r="42" spans="1:5" ht="42.75" customHeight="1">
      <c r="A42" s="88" t="s">
        <v>129</v>
      </c>
      <c r="B42" s="88"/>
      <c r="C42" s="88"/>
      <c r="D42" s="88"/>
      <c r="E42" s="88"/>
    </row>
    <row r="43" spans="1:5" ht="12.75">
      <c r="A43" s="3"/>
      <c r="B43" s="3"/>
      <c r="C43" s="3"/>
      <c r="D43" s="3"/>
      <c r="E43" s="3"/>
    </row>
  </sheetData>
  <sheetProtection/>
  <mergeCells count="5">
    <mergeCell ref="A1:E1"/>
    <mergeCell ref="A9:E9"/>
    <mergeCell ref="A10:E10"/>
    <mergeCell ref="A42:E42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Урусова Алена Дмитриевна</cp:lastModifiedBy>
  <cp:lastPrinted>2021-09-30T09:23:30Z</cp:lastPrinted>
  <dcterms:created xsi:type="dcterms:W3CDTF">2007-07-03T06:48:55Z</dcterms:created>
  <dcterms:modified xsi:type="dcterms:W3CDTF">2023-09-20T14:22:09Z</dcterms:modified>
  <cp:category/>
  <cp:version/>
  <cp:contentType/>
  <cp:contentStatus/>
</cp:coreProperties>
</file>